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8 UNIVERS\FVU 15\DPS\Zpracování\D1.4.4 ELEKTRO SILNOPROUD\D.1.4.4 TISK SILNOPROUD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[1]Položky!#REF!</definedName>
    <definedName name="HSV">Rekapitulace!$E$8</definedName>
    <definedName name="HSV0">[1]Položky!#REF!</definedName>
    <definedName name="HZS">Rekapitulace!$H$8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1">Rekapitulace!$A$1:$H$15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[1]Položky!#REF!</definedName>
    <definedName name="Typ">[1]Položky!#REF!</definedName>
    <definedName name="VRN">Rekapitulace!#REF!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4" i="5" l="1"/>
  <c r="G42" i="4" l="1"/>
  <c r="G34" i="4"/>
  <c r="G33" i="4"/>
  <c r="G70" i="4" l="1"/>
  <c r="G97" i="4"/>
  <c r="G96" i="4"/>
  <c r="G95" i="4"/>
  <c r="G94" i="4"/>
  <c r="G93" i="4"/>
  <c r="G92" i="4"/>
  <c r="G90" i="4"/>
  <c r="G61" i="4"/>
  <c r="G38" i="4"/>
  <c r="G37" i="4"/>
  <c r="G29" i="4"/>
  <c r="G68" i="4" l="1"/>
  <c r="G59" i="4"/>
  <c r="G53" i="4"/>
  <c r="G31" i="4"/>
  <c r="G87" i="4" l="1"/>
  <c r="B88" i="4"/>
  <c r="G86" i="4"/>
  <c r="G88" i="4" s="1"/>
  <c r="G15" i="4" l="1"/>
  <c r="G14" i="4"/>
  <c r="G12" i="4"/>
  <c r="G65" i="4"/>
  <c r="G49" i="4"/>
  <c r="G28" i="4"/>
  <c r="G9" i="4"/>
  <c r="G8" i="4"/>
  <c r="G91" i="4"/>
  <c r="G83" i="4"/>
  <c r="G84" i="4" s="1"/>
  <c r="G80" i="4"/>
  <c r="G79" i="4"/>
  <c r="G78" i="4"/>
  <c r="G77" i="4"/>
  <c r="G76" i="4"/>
  <c r="G75" i="4"/>
  <c r="G74" i="4"/>
  <c r="G73" i="4"/>
  <c r="G69" i="4"/>
  <c r="G67" i="4"/>
  <c r="G66" i="4"/>
  <c r="G64" i="4"/>
  <c r="G63" i="4"/>
  <c r="G62" i="4"/>
  <c r="G60" i="4"/>
  <c r="G58" i="4"/>
  <c r="G57" i="4"/>
  <c r="G56" i="4"/>
  <c r="G55" i="4"/>
  <c r="G54" i="4"/>
  <c r="G52" i="4"/>
  <c r="G51" i="4"/>
  <c r="G50" i="4"/>
  <c r="G48" i="4"/>
  <c r="G47" i="4"/>
  <c r="G46" i="4"/>
  <c r="G45" i="4"/>
  <c r="G44" i="4"/>
  <c r="G43" i="4"/>
  <c r="G41" i="4"/>
  <c r="G40" i="4"/>
  <c r="G39" i="4"/>
  <c r="G36" i="4"/>
  <c r="G35" i="4"/>
  <c r="G32" i="4"/>
  <c r="G30" i="4"/>
  <c r="G27" i="4"/>
  <c r="G26" i="4"/>
  <c r="G25" i="4"/>
  <c r="G24" i="4"/>
  <c r="G23" i="4"/>
  <c r="G22" i="4"/>
  <c r="G21" i="4"/>
  <c r="G20" i="4"/>
  <c r="G19" i="4"/>
  <c r="G18" i="4"/>
  <c r="G17" i="4"/>
  <c r="G16" i="4"/>
  <c r="G13" i="4"/>
  <c r="G11" i="4"/>
  <c r="G10" i="4"/>
  <c r="G7" i="4"/>
  <c r="G71" i="4" l="1"/>
  <c r="G98" i="4"/>
  <c r="G81" i="4"/>
  <c r="C20" i="5"/>
  <c r="C16" i="5"/>
  <c r="H7" i="6"/>
  <c r="F7" i="6"/>
  <c r="F8" i="6" s="1"/>
  <c r="C17" i="5" s="1"/>
  <c r="E7" i="6"/>
  <c r="B7" i="6"/>
  <c r="A7" i="6"/>
  <c r="C2" i="6"/>
  <c r="C1" i="6"/>
  <c r="F31" i="5"/>
  <c r="G8" i="5"/>
  <c r="G99" i="4" l="1"/>
  <c r="G7" i="6" s="1"/>
  <c r="B84" i="4"/>
  <c r="B98" i="4"/>
  <c r="B81" i="4"/>
  <c r="B71" i="4"/>
  <c r="G8" i="6" l="1"/>
  <c r="C14" i="5" l="1"/>
  <c r="C18" i="5" s="1"/>
  <c r="C21" i="5" s="1"/>
  <c r="H15" i="6"/>
  <c r="G21" i="5" s="1"/>
  <c r="G22" i="5" s="1"/>
  <c r="C22" i="5" l="1"/>
  <c r="F32" i="5" s="1"/>
  <c r="F33" i="5" s="1"/>
</calcChain>
</file>

<file path=xl/sharedStrings.xml><?xml version="1.0" encoding="utf-8"?>
<sst xmlns="http://schemas.openxmlformats.org/spreadsheetml/2006/main" count="444" uniqueCount="242">
  <si>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</si>
  <si>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</si>
  <si>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</si>
  <si>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</si>
  <si>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</si>
  <si>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</si>
  <si>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</si>
  <si>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</si>
  <si>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</si>
  <si>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</si>
  <si>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</si>
  <si>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</si>
  <si>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</si>
  <si>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</si>
  <si>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Dodávky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</si>
  <si>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</si>
  <si>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</si>
  <si>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</si>
  <si>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</si>
  <si>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</si>
  <si>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</si>
  <si>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</si>
  <si>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</si>
  <si>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</si>
  <si>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</si>
  <si>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</si>
  <si>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</si>
  <si>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</si>
  <si>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</si>
  <si>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</si>
  <si>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</si>
  <si>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</si>
  <si>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</si>
  <si>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</si>
  <si>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</si>
  <si>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25.</t>
  </si>
  <si>
    <t>26.</t>
  </si>
  <si>
    <t>34.</t>
  </si>
  <si>
    <t>35.</t>
  </si>
  <si>
    <t>38.</t>
  </si>
  <si>
    <t>39.</t>
  </si>
  <si>
    <t>40.</t>
  </si>
  <si>
    <t>41.</t>
  </si>
  <si>
    <t>42.</t>
  </si>
  <si>
    <t>43.</t>
  </si>
  <si>
    <t>45.</t>
  </si>
  <si>
    <t>46.</t>
  </si>
  <si>
    <t>47.</t>
  </si>
  <si>
    <t>48.</t>
  </si>
  <si>
    <t>49.</t>
  </si>
  <si>
    <t>51.</t>
  </si>
  <si>
    <t>52.</t>
  </si>
  <si>
    <t>53.</t>
  </si>
  <si>
    <t>62.</t>
  </si>
  <si>
    <t>64.</t>
  </si>
  <si>
    <t>vlastní</t>
  </si>
  <si>
    <t>Vlastní</t>
  </si>
  <si>
    <t>Vlasrní</t>
  </si>
  <si>
    <t xml:space="preserve">Krabice odbočná KR 68, se zapojením-kruhová </t>
  </si>
  <si>
    <t xml:space="preserve">Krabice odbočná KR 97, se zapojením-kruhová 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</si>
  <si>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</si>
  <si>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</si>
  <si>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</si>
  <si>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Tlačítkový ovladač pod sklem 230V/10A</t>
  </si>
  <si>
    <t>Spínač PIR 230V/16A 120°</t>
  </si>
  <si>
    <t xml:space="preserve">Zásuvka IP44, 16A,230V 2P+Z </t>
  </si>
  <si>
    <t>EKV Přípojnice</t>
  </si>
  <si>
    <t>Kabelový žlab 62/50 vč.konstrukce</t>
  </si>
  <si>
    <t xml:space="preserve">Kabel CYKY-m 750 V 2 x 1,5 mm2 volně uložený 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</si>
  <si>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</si>
  <si>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</si>
  <si>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</si>
  <si>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 xml:space="preserve">Kabel CYKY-m 750 V 5 x 2,5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</si>
  <si>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</si>
  <si>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</si>
  <si>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</si>
  <si>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</si>
  <si>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</si>
  <si>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</si>
  <si>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Vybourání otvorů</t>
  </si>
  <si>
    <t>Zaplnění rýh</t>
  </si>
  <si>
    <t>Zazdívka rozvaděčů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</si>
  <si>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</si>
  <si>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</si>
  <si>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</si>
  <si>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</si>
  <si>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</si>
  <si>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</si>
  <si>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</si>
  <si>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 xml:space="preserve">Vodič CYY 25 mm2 uložený pod omítkou </t>
  </si>
  <si>
    <t>"DODÁVKY" CELKEM</t>
  </si>
  <si>
    <t>"DEMONTÁŽE" CELKEM</t>
  </si>
  <si>
    <t>"ELEKTRO SILNOPROUD"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</si>
  <si>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</si>
  <si>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</si>
  <si>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</si>
  <si>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</si>
  <si>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</si>
  <si>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</si>
  <si>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</si>
  <si>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</si>
  <si>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</si>
  <si>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</si>
  <si>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</si>
  <si>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</si>
  <si>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</si>
  <si>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</si>
  <si>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</si>
  <si>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</si>
  <si>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</si>
  <si>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</si>
  <si>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</si>
  <si>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</si>
  <si>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</si>
  <si>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</si>
  <si>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</si>
  <si>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</si>
  <si>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</si>
  <si>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</si>
  <si>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</si>
  <si>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</si>
  <si>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</si>
  <si>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</si>
  <si>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</si>
  <si>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</si>
  <si>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</si>
  <si>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</si>
  <si>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</si>
  <si>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</si>
  <si>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</si>
  <si>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</si>
  <si>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</si>
  <si>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</si>
  <si>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</si>
  <si>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</si>
  <si>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</si>
  <si>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</si>
  <si>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</si>
  <si>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</si>
  <si>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</si>
  <si>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</si>
  <si>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</si>
  <si>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</si>
  <si>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</si>
  <si>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</si>
  <si>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%</t>
  </si>
  <si>
    <t>Základna</t>
  </si>
  <si>
    <t>CELKEM VRN</t>
  </si>
  <si>
    <t>Mimostaveništní doprava-dovoz materiálu na staveňště</t>
  </si>
  <si>
    <t>Pomocný materiál pro elektropráce (šrouby, svorky, příchytky)</t>
  </si>
  <si>
    <t xml:space="preserve">Vodič CYY 6 mm2 uložený pod omítkou </t>
  </si>
  <si>
    <t>16.</t>
  </si>
  <si>
    <t>17.</t>
  </si>
  <si>
    <t>23.</t>
  </si>
  <si>
    <t>27.</t>
  </si>
  <si>
    <t>29.</t>
  </si>
  <si>
    <t>44.</t>
  </si>
  <si>
    <t>57.</t>
  </si>
  <si>
    <t>58.</t>
  </si>
  <si>
    <t>59.</t>
  </si>
  <si>
    <t>Spínač vestavný jednopól.- řaz. 1, obyč.prostředí , 230V/10A</t>
  </si>
  <si>
    <t>Spínač vestavný seriový - řaz. 5, obyč.prostředí  , 230V/10A</t>
  </si>
  <si>
    <t>Spínač vestavný seriový - řaz. 6+6, obyč.prostředí  , 230V/10A</t>
  </si>
  <si>
    <t>Zásuvka domovní nástěnná 16A,230V 2P+Z bílá</t>
  </si>
  <si>
    <t xml:space="preserve">Osazení hmoždinky do betonu , HM 8 </t>
  </si>
  <si>
    <t xml:space="preserve">Ukončení vodičů v rozvaděči + zapojení do 10mm2 </t>
  </si>
  <si>
    <t>Spínač vestavný seriový - řaz. 6, obyč.prostředí  , 230V/10A</t>
  </si>
  <si>
    <t>Spínač vestavný seriový - řaz. 7, obyč.prostředí  , 230V/10A</t>
  </si>
  <si>
    <t>Spínač přisazený - řaz. 1, ip44 , 230V/10A</t>
  </si>
  <si>
    <t>Spínač vestavný  - řaz. 3, obyč.prostředí  , 230V/25A</t>
  </si>
  <si>
    <t>Pomocný materiál nosná ocel</t>
  </si>
  <si>
    <t>Svorky hromosvodové do dvou šroubů</t>
  </si>
  <si>
    <t>Svorky hromosvodové nad dva šrouby</t>
  </si>
  <si>
    <t>Ozančení svodů</t>
  </si>
  <si>
    <t>Vrtání děr do d=100mm</t>
  </si>
  <si>
    <t>Revize objektu</t>
  </si>
  <si>
    <t xml:space="preserve">D1.4.4 - elektroinstalace </t>
  </si>
  <si>
    <t>Řezání rýh do betonu rýh 30/30</t>
  </si>
  <si>
    <t xml:space="preserve">Trubka ohebná pod omítku, typ 20 mm                                                                   </t>
  </si>
  <si>
    <t xml:space="preserve">Trubka ohebná pod omítku, typ 32 mm                                                                   </t>
  </si>
  <si>
    <t xml:space="preserve">Trubka ohebná pod omítku, typ 50 mm                                                                   </t>
  </si>
  <si>
    <t>Tlačítkový ovladač , IP20</t>
  </si>
  <si>
    <t>Poznámka : Použít přístroje  Schneider UNICA</t>
  </si>
  <si>
    <t xml:space="preserve">Kabel CYKY-m 750 V 5 x 4 mm2 volně uložený </t>
  </si>
  <si>
    <t>Jímací tyč hromosvodu 1,5m vč svorek a základu</t>
  </si>
  <si>
    <t>Pásek FeZn 30/4 do výkopu</t>
  </si>
  <si>
    <t>Pásek FeZn 10 do výkopu</t>
  </si>
  <si>
    <t xml:space="preserve">Krabice přístrojová KP 68,  bez zapojení </t>
  </si>
  <si>
    <t>Krabice odbočná KU 68, protahovací s víčkem</t>
  </si>
  <si>
    <t>Krabice odbočná KO 125, protahovací s víčkem</t>
  </si>
  <si>
    <t>Dodávka+ montáž</t>
  </si>
  <si>
    <t>Zemní práce</t>
  </si>
  <si>
    <t>"ZEMNÍ PRÁCE" CELKEM</t>
  </si>
  <si>
    <t>Výkop rýhy 35/60 vč. pískového lože a zásypu</t>
  </si>
  <si>
    <t>Chráničková trasa Kopos 40</t>
  </si>
  <si>
    <t>Kabel CSKH-m 750 V 2 x 1,5 mm2 P-15-R B2cas1d0</t>
  </si>
  <si>
    <t>Kabel CSKH-m 750 V 3 x 1,5 mm2 P-15-R B2cas1d0</t>
  </si>
  <si>
    <t>Soběhové rele SMR-T</t>
  </si>
  <si>
    <t xml:space="preserve">Kabel CYKY-m 1 kV 3 x 50+35 mm2 volně uložený </t>
  </si>
  <si>
    <t>Vodič AlMgSi D=8mm - vč podpěr  po 1m</t>
  </si>
  <si>
    <t>Ochranný úhelník vč. úchytů</t>
  </si>
  <si>
    <t>Krabice odbočná KT250, protahovací s víčkem</t>
  </si>
  <si>
    <t>24.</t>
  </si>
  <si>
    <t>56.</t>
  </si>
  <si>
    <t xml:space="preserve">Ukončení vodičů v rozvaděči + zapojení do 50 mm2 </t>
  </si>
  <si>
    <t>Tlačítkový ovladač , IP20  s orientací</t>
  </si>
  <si>
    <t>Zásuvková sada 1x16A,230V 2P+Z bílá s T3, 3x 16A,230V , volná pozice pro SLP</t>
  </si>
  <si>
    <t>Podlahová krabice 1x16A,230V 2P+Z bílá s T3, 3x 16A,230V ,2x  volná pozice pro SLP</t>
  </si>
  <si>
    <t xml:space="preserve">Kabel CYKY-m 750 V 5 x 10 mm2 volně uložený </t>
  </si>
  <si>
    <t xml:space="preserve">B 1 x LED, 41W, 5350lm, Ra80, 4000K
</t>
  </si>
  <si>
    <t xml:space="preserve">A 1 x LED, 41W, 5350lm, Ra80, 4000K
</t>
  </si>
  <si>
    <t xml:space="preserve">C 1 x LED, 58W, 7200lm, Ra80, 4000K
</t>
  </si>
  <si>
    <t xml:space="preserve">D 1 x LED, 27W, 2700lm, Ra80, 4000K
</t>
  </si>
  <si>
    <t>Svítidlo nouzové s piktogramem LED 1W, 60min.</t>
  </si>
  <si>
    <t>Svítidlo nouzové volná optika LED 3W, 60min.</t>
  </si>
  <si>
    <t>Rozvaděč RH  viz výkres č.07</t>
  </si>
  <si>
    <t>Rozvaděč R1L viz výkres č.08</t>
  </si>
  <si>
    <t>Rozvaděč R1P viz výkres č.09</t>
  </si>
  <si>
    <t>Rozvaděč R2Lviz výkres č.10</t>
  </si>
  <si>
    <t>Rozvaděč R2P viz výkres č.11</t>
  </si>
  <si>
    <t>Rozvaděč R3L viz výkres č.12</t>
  </si>
  <si>
    <t>Rozvaděč R3P viz výkres č.13</t>
  </si>
  <si>
    <t>Rozvaděč R4 viz výkres č.14</t>
  </si>
  <si>
    <t>Rekonstrukce pavilonu 15 VFU Brno</t>
  </si>
  <si>
    <t>VFU</t>
  </si>
  <si>
    <t>Automatický splachovač 230V/10A</t>
  </si>
  <si>
    <t>Systém přivolání pomoci invalidů</t>
  </si>
  <si>
    <t>Kabelový žlab 150/50 vč.konstrukce</t>
  </si>
  <si>
    <t>28.</t>
  </si>
  <si>
    <t>30.</t>
  </si>
  <si>
    <t>31.</t>
  </si>
  <si>
    <t>32.</t>
  </si>
  <si>
    <t>33.</t>
  </si>
  <si>
    <t>36.</t>
  </si>
  <si>
    <t>37.</t>
  </si>
  <si>
    <t>50.</t>
  </si>
  <si>
    <t>54.</t>
  </si>
  <si>
    <t>55.</t>
  </si>
  <si>
    <t>60.</t>
  </si>
  <si>
    <t>61.</t>
  </si>
  <si>
    <t>63.</t>
  </si>
  <si>
    <t>KRYCÍ LIST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</si>
</sst>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rgb="FFFF0000"/>
      <name val="Arial"/>
      <family val="2"/>
      <charset val="238"/>
    </font>
    <font>
      <sz val="8"/>
      <color rgb="FFC00000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</fills>
  <borders count="8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8" fillId="0" borderId="0"/>
    <xf numFmtId="0" fontId="1" fillId="0" borderId="0"/>
  </cellStyleXfs>
  <cellXfs count="225">
    <xf numFmtId="0" fontId="0" fillId="0" borderId="0" xfId="0"/>
    <xf numFmtId="0" fontId="4" fillId="0" borderId="4" xfId="0" applyFont="1" applyBorder="1"/>
    <xf numFmtId="0" fontId="4" fillId="0" borderId="4" xfId="2" applyFont="1" applyBorder="1"/>
    <xf numFmtId="0" fontId="9" fillId="0" borderId="0" xfId="3" applyFont="1" applyAlignment="1">
      <alignment horizontal="centerContinuous"/>
    </xf>
    <xf numFmtId="0" fontId="8" fillId="0" borderId="0" xfId="3" applyAlignment="1">
      <alignment horizontal="centerContinuous"/>
    </xf>
    <xf numFmtId="0" fontId="8" fillId="0" borderId="0" xfId="3"/>
    <xf numFmtId="0" fontId="8" fillId="0" borderId="45" xfId="3" applyBorder="1"/>
    <xf numFmtId="0" fontId="8" fillId="0" borderId="43" xfId="3" applyBorder="1"/>
    <xf numFmtId="0" fontId="8" fillId="0" borderId="46" xfId="3" applyBorder="1"/>
    <xf numFmtId="0" fontId="8" fillId="0" borderId="47" xfId="3" applyBorder="1"/>
    <xf numFmtId="49" fontId="10" fillId="6" borderId="48" xfId="3" applyNumberFormat="1" applyFont="1" applyFill="1" applyBorder="1"/>
    <xf numFmtId="49" fontId="8" fillId="6" borderId="26" xfId="3" applyNumberFormat="1" applyFill="1" applyBorder="1"/>
    <xf numFmtId="0" fontId="11" fillId="6" borderId="0" xfId="3" applyFont="1" applyFill="1" applyBorder="1"/>
    <xf numFmtId="0" fontId="8" fillId="6" borderId="0" xfId="3" applyFill="1" applyBorder="1"/>
    <xf numFmtId="0" fontId="8" fillId="0" borderId="0" xfId="3" applyBorder="1"/>
    <xf numFmtId="0" fontId="8" fillId="0" borderId="49" xfId="3" applyBorder="1"/>
    <xf numFmtId="0" fontId="8" fillId="0" borderId="50" xfId="3" applyBorder="1"/>
    <xf numFmtId="0" fontId="8" fillId="0" borderId="33" xfId="3" applyBorder="1"/>
    <xf numFmtId="0" fontId="8" fillId="0" borderId="51" xfId="3" applyBorder="1"/>
    <xf numFmtId="0" fontId="8" fillId="0" borderId="18" xfId="3" applyBorder="1"/>
    <xf numFmtId="0" fontId="8" fillId="0" borderId="52" xfId="3" applyBorder="1"/>
    <xf numFmtId="49" fontId="8" fillId="0" borderId="27" xfId="3" applyNumberFormat="1" applyBorder="1" applyAlignment="1">
      <alignment horizontal="left"/>
    </xf>
    <xf numFmtId="0" fontId="8" fillId="0" borderId="18" xfId="3" applyNumberFormat="1" applyBorder="1"/>
    <xf numFmtId="0" fontId="8" fillId="0" borderId="51" xfId="3" applyNumberFormat="1" applyBorder="1"/>
    <xf numFmtId="0" fontId="8" fillId="0" borderId="52" xfId="3" applyNumberFormat="1" applyBorder="1"/>
    <xf numFmtId="0" fontId="8" fillId="0" borderId="0" xfId="3" applyNumberFormat="1"/>
    <xf numFmtId="3" fontId="8" fillId="0" borderId="52" xfId="3" applyNumberFormat="1" applyBorder="1"/>
    <xf numFmtId="0" fontId="8" fillId="0" borderId="54" xfId="3" applyBorder="1"/>
    <xf numFmtId="0" fontId="8" fillId="0" borderId="53" xfId="3" applyBorder="1"/>
    <xf numFmtId="0" fontId="8" fillId="0" borderId="17" xfId="3" applyBorder="1"/>
    <xf numFmtId="0" fontId="8" fillId="0" borderId="55" xfId="3" applyBorder="1"/>
    <xf numFmtId="0" fontId="8" fillId="0" borderId="48" xfId="3" applyBorder="1"/>
    <xf numFmtId="0" fontId="8" fillId="0" borderId="27" xfId="3" applyBorder="1"/>
    <xf numFmtId="3" fontId="8" fillId="0" borderId="0" xfId="3" applyNumberFormat="1"/>
    <xf numFmtId="0" fontId="9" fillId="0" borderId="58" xfId="3" applyFont="1" applyBorder="1" applyAlignment="1">
      <alignment horizontal="centerContinuous" vertical="center"/>
    </xf>
    <xf numFmtId="0" fontId="14" fillId="0" borderId="59" xfId="3" applyFont="1" applyBorder="1" applyAlignment="1">
      <alignment horizontal="centerContinuous" vertical="center"/>
    </xf>
    <xf numFmtId="0" fontId="8" fillId="0" borderId="59" xfId="3" applyBorder="1" applyAlignment="1">
      <alignment horizontal="centerContinuous" vertical="center"/>
    </xf>
    <xf numFmtId="0" fontId="8" fillId="0" borderId="60" xfId="3" applyBorder="1" applyAlignment="1">
      <alignment horizontal="centerContinuous" vertical="center"/>
    </xf>
    <xf numFmtId="0" fontId="13" fillId="0" borderId="61" xfId="3" applyFont="1" applyBorder="1" applyAlignment="1">
      <alignment horizontal="left"/>
    </xf>
    <xf numFmtId="0" fontId="8" fillId="0" borderId="62" xfId="3" applyBorder="1" applyAlignment="1">
      <alignment horizontal="left"/>
    </xf>
    <xf numFmtId="0" fontId="8" fillId="0" borderId="63" xfId="3" applyBorder="1" applyAlignment="1">
      <alignment horizontal="centerContinuous"/>
    </xf>
    <xf numFmtId="0" fontId="13" fillId="0" borderId="62" xfId="3" applyFont="1" applyBorder="1" applyAlignment="1">
      <alignment horizontal="centerContinuous"/>
    </xf>
    <xf numFmtId="0" fontId="8" fillId="0" borderId="62" xfId="3" applyBorder="1" applyAlignment="1">
      <alignment horizontal="centerContinuous"/>
    </xf>
    <xf numFmtId="0" fontId="8" fillId="0" borderId="64" xfId="3" applyBorder="1"/>
    <xf numFmtId="0" fontId="8" fillId="0" borderId="56" xfId="3" applyBorder="1"/>
    <xf numFmtId="3" fontId="8" fillId="0" borderId="13" xfId="3" applyNumberFormat="1" applyBorder="1"/>
    <xf numFmtId="0" fontId="8" fillId="0" borderId="65" xfId="3" applyBorder="1"/>
    <xf numFmtId="3" fontId="8" fillId="0" borderId="66" xfId="3" applyNumberFormat="1" applyBorder="1"/>
    <xf numFmtId="0" fontId="8" fillId="0" borderId="67" xfId="3" applyBorder="1"/>
    <xf numFmtId="3" fontId="8" fillId="0" borderId="53" xfId="3" applyNumberFormat="1" applyBorder="1"/>
    <xf numFmtId="0" fontId="8" fillId="0" borderId="11" xfId="3" applyBorder="1"/>
    <xf numFmtId="0" fontId="8" fillId="0" borderId="31" xfId="3" applyBorder="1"/>
    <xf numFmtId="0" fontId="8" fillId="0" borderId="68" xfId="3" applyBorder="1"/>
    <xf numFmtId="0" fontId="7" fillId="0" borderId="54" xfId="3" applyFont="1" applyBorder="1"/>
    <xf numFmtId="3" fontId="8" fillId="0" borderId="12" xfId="3" applyNumberFormat="1" applyBorder="1"/>
    <xf numFmtId="0" fontId="8" fillId="0" borderId="69" xfId="3" applyBorder="1"/>
    <xf numFmtId="3" fontId="8" fillId="0" borderId="70" xfId="3" applyNumberFormat="1" applyBorder="1"/>
    <xf numFmtId="0" fontId="8" fillId="0" borderId="9" xfId="3" applyBorder="1"/>
    <xf numFmtId="0" fontId="8" fillId="0" borderId="44" xfId="3" applyBorder="1"/>
    <xf numFmtId="0" fontId="8" fillId="0" borderId="0" xfId="3" applyBorder="1" applyAlignment="1">
      <alignment horizontal="right"/>
    </xf>
    <xf numFmtId="164" fontId="8" fillId="0" borderId="0" xfId="3" applyNumberFormat="1" applyBorder="1"/>
    <xf numFmtId="0" fontId="8" fillId="0" borderId="18" xfId="3" applyNumberFormat="1" applyBorder="1" applyAlignment="1">
      <alignment horizontal="right"/>
    </xf>
    <xf numFmtId="165" fontId="8" fillId="0" borderId="53" xfId="3" applyNumberFormat="1" applyBorder="1"/>
    <xf numFmtId="165" fontId="8" fillId="0" borderId="0" xfId="3" applyNumberFormat="1" applyBorder="1"/>
    <xf numFmtId="0" fontId="14" fillId="0" borderId="69" xfId="3" applyFont="1" applyFill="1" applyBorder="1"/>
    <xf numFmtId="0" fontId="14" fillId="0" borderId="70" xfId="3" applyFont="1" applyFill="1" applyBorder="1"/>
    <xf numFmtId="0" fontId="14" fillId="0" borderId="15" xfId="3" applyFont="1" applyFill="1" applyBorder="1"/>
    <xf numFmtId="165" fontId="14" fillId="0" borderId="70" xfId="3" applyNumberFormat="1" applyFont="1" applyFill="1" applyBorder="1"/>
    <xf numFmtId="0" fontId="14" fillId="0" borderId="71" xfId="3" applyFont="1" applyFill="1" applyBorder="1"/>
    <xf numFmtId="0" fontId="14" fillId="0" borderId="0" xfId="3" applyFont="1"/>
    <xf numFmtId="0" fontId="8" fillId="0" borderId="0" xfId="3" applyAlignment="1"/>
    <xf numFmtId="0" fontId="8" fillId="0" borderId="0" xfId="3" applyAlignment="1">
      <alignment vertical="justify"/>
    </xf>
    <xf numFmtId="0" fontId="11" fillId="0" borderId="74" xfId="1" applyFont="1" applyBorder="1"/>
    <xf numFmtId="0" fontId="2" fillId="0" borderId="74" xfId="1" applyBorder="1"/>
    <xf numFmtId="0" fontId="2" fillId="0" borderId="74" xfId="1" applyBorder="1" applyAlignment="1">
      <alignment horizontal="right"/>
    </xf>
    <xf numFmtId="0" fontId="2" fillId="0" borderId="74" xfId="1" applyFont="1" applyBorder="1"/>
    <xf numFmtId="0" fontId="8" fillId="0" borderId="75" xfId="3" applyNumberFormat="1" applyBorder="1"/>
    <xf numFmtId="0" fontId="11" fillId="0" borderId="78" xfId="1" applyFont="1" applyBorder="1"/>
    <xf numFmtId="0" fontId="2" fillId="0" borderId="78" xfId="1" applyBorder="1"/>
    <xf numFmtId="0" fontId="2" fillId="0" borderId="78" xfId="1" applyBorder="1" applyAlignment="1">
      <alignment horizontal="right"/>
    </xf>
    <xf numFmtId="49" fontId="9" fillId="0" borderId="0" xfId="3" applyNumberFormat="1" applyFont="1" applyAlignment="1">
      <alignment horizontal="centerContinuous"/>
    </xf>
    <xf numFmtId="0" fontId="9" fillId="0" borderId="0" xfId="3" applyFont="1" applyBorder="1" applyAlignment="1">
      <alignment horizontal="centerContinuous"/>
    </xf>
    <xf numFmtId="49" fontId="13" fillId="0" borderId="61" xfId="3" applyNumberFormat="1" applyFont="1" applyFill="1" applyBorder="1"/>
    <xf numFmtId="0" fontId="13" fillId="0" borderId="62" xfId="3" applyFont="1" applyFill="1" applyBorder="1"/>
    <xf numFmtId="0" fontId="13" fillId="0" borderId="63" xfId="3" applyFont="1" applyFill="1" applyBorder="1"/>
    <xf numFmtId="0" fontId="13" fillId="0" borderId="36" xfId="3" applyFont="1" applyFill="1" applyBorder="1"/>
    <xf numFmtId="0" fontId="13" fillId="0" borderId="34" xfId="3" applyFont="1" applyFill="1" applyBorder="1"/>
    <xf numFmtId="0" fontId="13" fillId="0" borderId="35" xfId="3" applyFont="1" applyFill="1" applyBorder="1"/>
    <xf numFmtId="49" fontId="6" fillId="0" borderId="48" xfId="3" applyNumberFormat="1" applyFont="1" applyFill="1" applyBorder="1"/>
    <xf numFmtId="0" fontId="6" fillId="0" borderId="0" xfId="3" applyFont="1" applyFill="1" applyBorder="1"/>
    <xf numFmtId="0" fontId="8" fillId="0" borderId="0" xfId="3" applyFill="1" applyBorder="1"/>
    <xf numFmtId="3" fontId="7" fillId="0" borderId="49" xfId="3" applyNumberFormat="1" applyFont="1" applyFill="1" applyBorder="1"/>
    <xf numFmtId="3" fontId="7" fillId="0" borderId="26" xfId="3" applyNumberFormat="1" applyFont="1" applyFill="1" applyBorder="1"/>
    <xf numFmtId="3" fontId="7" fillId="0" borderId="23" xfId="3" applyNumberFormat="1" applyFont="1" applyFill="1" applyBorder="1"/>
    <xf numFmtId="3" fontId="7" fillId="0" borderId="25" xfId="3" applyNumberFormat="1" applyFont="1" applyFill="1" applyBorder="1"/>
    <xf numFmtId="0" fontId="13" fillId="0" borderId="61" xfId="3" applyFont="1" applyFill="1" applyBorder="1"/>
    <xf numFmtId="3" fontId="13" fillId="0" borderId="63" xfId="3" applyNumberFormat="1" applyFont="1" applyFill="1" applyBorder="1"/>
    <xf numFmtId="3" fontId="13" fillId="0" borderId="36" xfId="3" applyNumberFormat="1" applyFont="1" applyFill="1" applyBorder="1"/>
    <xf numFmtId="3" fontId="13" fillId="0" borderId="34" xfId="3" applyNumberFormat="1" applyFont="1" applyFill="1" applyBorder="1"/>
    <xf numFmtId="3" fontId="13" fillId="0" borderId="35" xfId="3" applyNumberFormat="1" applyFont="1" applyFill="1" applyBorder="1"/>
    <xf numFmtId="0" fontId="13" fillId="0" borderId="0" xfId="3" applyFont="1"/>
    <xf numFmtId="0" fontId="9" fillId="0" borderId="0" xfId="3" applyFont="1" applyFill="1" applyAlignment="1">
      <alignment horizontal="centerContinuous"/>
    </xf>
    <xf numFmtId="3" fontId="9" fillId="0" borderId="0" xfId="3" applyNumberFormat="1" applyFont="1" applyFill="1" applyAlignment="1">
      <alignment horizontal="centerContinuous"/>
    </xf>
    <xf numFmtId="0" fontId="8" fillId="0" borderId="0" xfId="3" applyFill="1"/>
    <xf numFmtId="0" fontId="15" fillId="0" borderId="65" xfId="3" applyFont="1" applyFill="1" applyBorder="1"/>
    <xf numFmtId="0" fontId="15" fillId="0" borderId="66" xfId="3" applyFont="1" applyFill="1" applyBorder="1"/>
    <xf numFmtId="0" fontId="8" fillId="0" borderId="80" xfId="3" applyFill="1" applyBorder="1"/>
    <xf numFmtId="0" fontId="15" fillId="0" borderId="28" xfId="3" applyFont="1" applyFill="1" applyBorder="1" applyAlignment="1">
      <alignment horizontal="right"/>
    </xf>
    <xf numFmtId="0" fontId="15" fillId="0" borderId="66" xfId="3" applyFont="1" applyFill="1" applyBorder="1" applyAlignment="1">
      <alignment horizontal="right"/>
    </xf>
    <xf numFmtId="0" fontId="15" fillId="0" borderId="67" xfId="3" applyFont="1" applyFill="1" applyBorder="1" applyAlignment="1">
      <alignment horizontal="center"/>
    </xf>
    <xf numFmtId="4" fontId="16" fillId="0" borderId="80" xfId="3" applyNumberFormat="1" applyFont="1" applyFill="1" applyBorder="1" applyAlignment="1">
      <alignment horizontal="right"/>
    </xf>
    <xf numFmtId="0" fontId="7" fillId="0" borderId="68" xfId="3" applyFont="1" applyFill="1" applyBorder="1"/>
    <xf numFmtId="0" fontId="7" fillId="0" borderId="56" xfId="3" applyFont="1" applyFill="1" applyBorder="1"/>
    <xf numFmtId="0" fontId="7" fillId="0" borderId="57" xfId="3" applyFont="1" applyFill="1" applyBorder="1"/>
    <xf numFmtId="3" fontId="7" fillId="0" borderId="31" xfId="3" applyNumberFormat="1" applyFont="1" applyFill="1" applyBorder="1" applyAlignment="1">
      <alignment horizontal="right"/>
    </xf>
    <xf numFmtId="166" fontId="7" fillId="0" borderId="4" xfId="3" applyNumberFormat="1" applyFont="1" applyFill="1" applyBorder="1" applyAlignment="1">
      <alignment horizontal="right"/>
    </xf>
    <xf numFmtId="3" fontId="7" fillId="0" borderId="10" xfId="3" applyNumberFormat="1" applyFont="1" applyFill="1" applyBorder="1" applyAlignment="1">
      <alignment horizontal="right"/>
    </xf>
    <xf numFmtId="3" fontId="7" fillId="0" borderId="57" xfId="3" applyNumberFormat="1" applyFont="1" applyFill="1" applyBorder="1" applyAlignment="1">
      <alignment horizontal="right"/>
    </xf>
    <xf numFmtId="0" fontId="8" fillId="0" borderId="69" xfId="3" applyFill="1" applyBorder="1"/>
    <xf numFmtId="0" fontId="13" fillId="0" borderId="70" xfId="3" applyFont="1" applyFill="1" applyBorder="1"/>
    <xf numFmtId="0" fontId="8" fillId="0" borderId="70" xfId="3" applyFill="1" applyBorder="1"/>
    <xf numFmtId="4" fontId="8" fillId="0" borderId="81" xfId="3" applyNumberFormat="1" applyFill="1" applyBorder="1"/>
    <xf numFmtId="4" fontId="8" fillId="0" borderId="69" xfId="3" applyNumberFormat="1" applyFill="1" applyBorder="1"/>
    <xf numFmtId="4" fontId="8" fillId="0" borderId="70" xfId="3" applyNumberFormat="1" applyFill="1" applyBorder="1"/>
    <xf numFmtId="3" fontId="6" fillId="0" borderId="0" xfId="3" applyNumberFormat="1" applyFont="1"/>
    <xf numFmtId="4" fontId="6" fillId="0" borderId="0" xfId="3" applyNumberFormat="1" applyFont="1"/>
    <xf numFmtId="4" fontId="8" fillId="0" borderId="0" xfId="3" applyNumberFormat="1"/>
    <xf numFmtId="0" fontId="20" fillId="0" borderId="4" xfId="0" applyFont="1" applyBorder="1"/>
    <xf numFmtId="49" fontId="4" fillId="0" borderId="4" xfId="1" applyNumberFormat="1" applyFont="1" applyFill="1" applyBorder="1" applyAlignment="1">
      <alignment horizontal="left"/>
    </xf>
    <xf numFmtId="0" fontId="4" fillId="0" borderId="4" xfId="1" applyFont="1" applyFill="1" applyBorder="1" applyAlignment="1">
      <alignment vertical="top" wrapText="1"/>
    </xf>
    <xf numFmtId="49" fontId="4" fillId="0" borderId="4" xfId="1" applyNumberFormat="1" applyFont="1" applyFill="1" applyBorder="1" applyAlignment="1">
      <alignment horizontal="center" vertical="top" wrapText="1" shrinkToFit="1"/>
    </xf>
    <xf numFmtId="4" fontId="4" fillId="0" borderId="4" xfId="1" applyNumberFormat="1" applyFont="1" applyFill="1" applyBorder="1" applyAlignment="1">
      <alignment horizontal="right" vertical="top" wrapText="1"/>
    </xf>
    <xf numFmtId="0" fontId="4" fillId="0" borderId="4" xfId="1" applyFont="1" applyFill="1" applyBorder="1" applyAlignment="1">
      <alignment wrapText="1"/>
    </xf>
    <xf numFmtId="49" fontId="4" fillId="0" borderId="4" xfId="1" applyNumberFormat="1" applyFont="1" applyFill="1" applyBorder="1" applyAlignment="1">
      <alignment horizontal="center" shrinkToFit="1"/>
    </xf>
    <xf numFmtId="4" fontId="4" fillId="0" borderId="4" xfId="1" applyNumberFormat="1" applyFont="1" applyFill="1" applyBorder="1" applyAlignment="1">
      <alignment horizontal="right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 wrapText="1"/>
    </xf>
    <xf numFmtId="4" fontId="21" fillId="2" borderId="8" xfId="0" applyNumberFormat="1" applyFont="1" applyFill="1" applyBorder="1" applyAlignment="1">
      <alignment horizontal="center" vertical="center" wrapText="1"/>
    </xf>
    <xf numFmtId="0" fontId="21" fillId="4" borderId="40" xfId="0" applyFont="1" applyFill="1" applyBorder="1" applyAlignment="1">
      <alignment horizontal="center" vertical="center" wrapText="1"/>
    </xf>
    <xf numFmtId="0" fontId="21" fillId="4" borderId="41" xfId="0" applyFont="1" applyFill="1" applyBorder="1" applyAlignment="1">
      <alignment horizontal="center" vertical="center" wrapText="1"/>
    </xf>
    <xf numFmtId="0" fontId="21" fillId="4" borderId="42" xfId="0" applyFont="1" applyFill="1" applyBorder="1" applyAlignment="1">
      <alignment horizontal="center" vertical="center" wrapText="1"/>
    </xf>
    <xf numFmtId="4" fontId="21" fillId="4" borderId="22" xfId="0" applyNumberFormat="1" applyFont="1" applyFill="1" applyBorder="1" applyAlignment="1">
      <alignment horizontal="center" vertical="center" wrapText="1"/>
    </xf>
    <xf numFmtId="4" fontId="21" fillId="4" borderId="24" xfId="0" applyNumberFormat="1" applyFont="1" applyFill="1" applyBorder="1" applyAlignment="1">
      <alignment horizontal="center" vertical="center" wrapText="1"/>
    </xf>
    <xf numFmtId="0" fontId="21" fillId="3" borderId="28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4" fontId="21" fillId="3" borderId="29" xfId="0" applyNumberFormat="1" applyFont="1" applyFill="1" applyBorder="1" applyAlignment="1">
      <alignment horizontal="center" vertical="center" wrapText="1"/>
    </xf>
    <xf numFmtId="4" fontId="21" fillId="3" borderId="30" xfId="0" applyNumberFormat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14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4" xfId="4" applyFont="1" applyFill="1" applyBorder="1" applyAlignment="1">
      <alignment wrapText="1"/>
    </xf>
    <xf numFmtId="0" fontId="22" fillId="0" borderId="19" xfId="0" applyFont="1" applyFill="1" applyBorder="1" applyAlignment="1">
      <alignment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vertical="center" wrapText="1"/>
    </xf>
    <xf numFmtId="4" fontId="22" fillId="0" borderId="7" xfId="0" applyNumberFormat="1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3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/>
    <xf numFmtId="0" fontId="22" fillId="5" borderId="19" xfId="0" applyFont="1" applyFill="1" applyBorder="1" applyAlignment="1">
      <alignment vertical="center" wrapText="1"/>
    </xf>
    <xf numFmtId="0" fontId="22" fillId="5" borderId="7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vertical="center" wrapText="1"/>
    </xf>
    <xf numFmtId="4" fontId="22" fillId="5" borderId="7" xfId="0" applyNumberFormat="1" applyFont="1" applyFill="1" applyBorder="1" applyAlignment="1">
      <alignment vertical="center" wrapText="1"/>
    </xf>
    <xf numFmtId="0" fontId="21" fillId="2" borderId="37" xfId="0" applyFont="1" applyFill="1" applyBorder="1" applyAlignment="1">
      <alignment horizontal="center"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 wrapText="1"/>
    </xf>
    <xf numFmtId="4" fontId="21" fillId="2" borderId="37" xfId="0" applyNumberFormat="1" applyFont="1" applyFill="1" applyBorder="1" applyAlignment="1">
      <alignment horizontal="center" vertical="center" wrapText="1"/>
    </xf>
    <xf numFmtId="4" fontId="21" fillId="2" borderId="39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 wrapText="1"/>
    </xf>
    <xf numFmtId="3" fontId="13" fillId="0" borderId="81" xfId="3" applyNumberFormat="1" applyFont="1" applyFill="1" applyBorder="1" applyAlignment="1">
      <alignment horizontal="right"/>
    </xf>
    <xf numFmtId="4" fontId="20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2" fillId="0" borderId="82" xfId="0" applyFont="1" applyFill="1" applyBorder="1" applyAlignment="1">
      <alignment vertical="center" wrapText="1"/>
    </xf>
    <xf numFmtId="0" fontId="22" fillId="0" borderId="83" xfId="0" applyFont="1" applyFill="1" applyBorder="1" applyAlignment="1">
      <alignment horizontal="center" vertical="center" wrapText="1"/>
    </xf>
    <xf numFmtId="0" fontId="22" fillId="0" borderId="83" xfId="0" applyFont="1" applyFill="1" applyBorder="1" applyAlignment="1">
      <alignment vertical="center" wrapText="1"/>
    </xf>
    <xf numFmtId="4" fontId="22" fillId="0" borderId="83" xfId="0" applyNumberFormat="1" applyFont="1" applyFill="1" applyBorder="1" applyAlignment="1">
      <alignment vertical="center" wrapText="1"/>
    </xf>
    <xf numFmtId="4" fontId="4" fillId="0" borderId="13" xfId="0" applyNumberFormat="1" applyFont="1" applyBorder="1" applyAlignment="1">
      <alignment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4" fontId="22" fillId="0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vertical="center" wrapText="1"/>
    </xf>
    <xf numFmtId="4" fontId="22" fillId="0" borderId="12" xfId="0" applyNumberFormat="1" applyFont="1" applyBorder="1" applyAlignment="1">
      <alignment vertical="center" wrapText="1"/>
    </xf>
    <xf numFmtId="4" fontId="22" fillId="0" borderId="84" xfId="0" applyNumberFormat="1" applyFont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8" fillId="0" borderId="0" xfId="3" applyAlignment="1">
      <alignment horizontal="left" wrapText="1"/>
    </xf>
    <xf numFmtId="0" fontId="8" fillId="0" borderId="0" xfId="3" applyAlignment="1">
      <alignment horizontal="left" vertical="top" wrapText="1"/>
    </xf>
    <xf numFmtId="0" fontId="12" fillId="0" borderId="53" xfId="3" applyFont="1" applyBorder="1" applyAlignment="1">
      <alignment horizontal="left"/>
    </xf>
    <xf numFmtId="0" fontId="12" fillId="0" borderId="11" xfId="3" applyFont="1" applyBorder="1" applyAlignment="1">
      <alignment horizontal="left"/>
    </xf>
    <xf numFmtId="0" fontId="13" fillId="0" borderId="16" xfId="3" applyFont="1" applyBorder="1" applyAlignment="1">
      <alignment horizontal="left"/>
    </xf>
    <xf numFmtId="0" fontId="13" fillId="0" borderId="56" xfId="3" applyFont="1" applyBorder="1" applyAlignment="1">
      <alignment horizontal="left"/>
    </xf>
    <xf numFmtId="0" fontId="13" fillId="0" borderId="57" xfId="3" applyFont="1" applyBorder="1" applyAlignment="1">
      <alignment horizontal="left"/>
    </xf>
    <xf numFmtId="0" fontId="3" fillId="0" borderId="0" xfId="3" applyFont="1" applyAlignment="1">
      <alignment horizontal="left" vertical="top" wrapText="1"/>
    </xf>
    <xf numFmtId="0" fontId="2" fillId="0" borderId="72" xfId="1" applyFont="1" applyBorder="1" applyAlignment="1">
      <alignment horizontal="center"/>
    </xf>
    <xf numFmtId="0" fontId="2" fillId="0" borderId="73" xfId="1" applyFont="1" applyBorder="1" applyAlignment="1">
      <alignment horizontal="center"/>
    </xf>
    <xf numFmtId="0" fontId="2" fillId="0" borderId="76" xfId="1" applyFont="1" applyBorder="1" applyAlignment="1">
      <alignment horizontal="center"/>
    </xf>
    <xf numFmtId="0" fontId="2" fillId="0" borderId="77" xfId="1" applyFont="1" applyBorder="1" applyAlignment="1">
      <alignment horizontal="center"/>
    </xf>
    <xf numFmtId="0" fontId="2" fillId="0" borderId="78" xfId="1" applyFont="1" applyBorder="1" applyAlignment="1">
      <alignment horizontal="left"/>
    </xf>
    <xf numFmtId="0" fontId="2" fillId="0" borderId="79" xfId="1" applyFont="1" applyBorder="1" applyAlignment="1">
      <alignment horizontal="left"/>
    </xf>
    <xf numFmtId="0" fontId="8" fillId="0" borderId="0" xfId="3" applyAlignment="1">
      <alignment horizontal="center" vertical="top" wrapText="1"/>
    </xf>
    <xf numFmtId="0" fontId="22" fillId="0" borderId="0" xfId="3" applyFont="1" applyAlignment="1">
      <alignment horizontal="center" vertical="top" wrapText="1"/>
    </xf>
    <xf numFmtId="4" fontId="21" fillId="2" borderId="20" xfId="0" applyNumberFormat="1" applyFont="1" applyFill="1" applyBorder="1" applyAlignment="1">
      <alignment horizontal="center" vertical="center" wrapText="1"/>
    </xf>
    <xf numFmtId="4" fontId="21" fillId="2" borderId="2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/>
    <cellStyle name="normální 2 2" xfId="4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tabSelected="1" workbookViewId="0">
      <selection activeCell="F34" sqref="F34"/>
    </sheetView>
  </sheetViews>
  <sheetFormatPr defaultColWidth="8.85546875" defaultRowHeight="12.75" x14ac:dyDescent="0.2"/>
  <cols>
    <col min="1" max="1" width="2" style="5" customWidth="1"/>
    <col min="2" max="2" width="15" style="5" customWidth="1"/>
    <col min="3" max="3" width="15.85546875" style="5" customWidth="1"/>
    <col min="4" max="4" width="14.5703125" style="5" customWidth="1"/>
    <col min="5" max="5" width="13.5703125" style="5" customWidth="1"/>
    <col min="6" max="6" width="16.5703125" style="5" customWidth="1"/>
    <col min="7" max="7" width="15.28515625" style="5" customWidth="1"/>
    <col min="8" max="16384" width="8.85546875" style="5"/>
  </cols>
  <sheetData>
    <row r="1" spans="1:57" ht="21.75" customHeight="1" x14ac:dyDescent="0.25">
      <c r="A1" s="3" t="s">
        <v>241</v>
      </c>
      <c r="B1" s="4"/>
      <c r="C1" s="4"/>
      <c r="D1" s="4"/>
      <c r="E1" s="4"/>
      <c r="F1" s="4"/>
      <c r="G1" s="4"/>
    </row>
    <row r="2" spans="1:57" ht="15" customHeight="1" thickBot="1" x14ac:dyDescent="0.25"/>
    <row r="3" spans="1:57" ht="12.95" customHeight="1" x14ac:dyDescent="0.2">
      <c r="A3" s="6" t="s">
        <v>94</v>
      </c>
      <c r="B3" s="7"/>
      <c r="C3" s="8" t="s">
        <v>95</v>
      </c>
      <c r="D3" s="8"/>
      <c r="E3" s="8"/>
      <c r="F3" s="8" t="s">
        <v>96</v>
      </c>
      <c r="G3" s="9"/>
    </row>
    <row r="4" spans="1:57" ht="12.95" customHeight="1" x14ac:dyDescent="0.2">
      <c r="A4" s="10"/>
      <c r="B4" s="11"/>
      <c r="C4" s="12" t="s">
        <v>176</v>
      </c>
      <c r="D4" s="13"/>
      <c r="E4" s="13"/>
      <c r="F4" s="14"/>
      <c r="G4" s="15"/>
    </row>
    <row r="5" spans="1:57" ht="12.95" customHeight="1" x14ac:dyDescent="0.2">
      <c r="A5" s="16" t="s">
        <v>97</v>
      </c>
      <c r="B5" s="17"/>
      <c r="C5" s="18" t="s">
        <v>98</v>
      </c>
      <c r="D5" s="18"/>
      <c r="E5" s="18"/>
      <c r="F5" s="19" t="s">
        <v>99</v>
      </c>
      <c r="G5" s="20"/>
    </row>
    <row r="6" spans="1:57" ht="12.95" customHeight="1" x14ac:dyDescent="0.2">
      <c r="A6" s="10"/>
      <c r="B6" s="11"/>
      <c r="C6" s="12" t="s">
        <v>223</v>
      </c>
      <c r="D6" s="13"/>
      <c r="E6" s="13"/>
      <c r="F6" s="21"/>
      <c r="G6" s="15"/>
    </row>
    <row r="7" spans="1:57" x14ac:dyDescent="0.2">
      <c r="A7" s="16" t="s">
        <v>100</v>
      </c>
      <c r="B7" s="18"/>
      <c r="C7" s="202" t="s">
        <v>101</v>
      </c>
      <c r="D7" s="203"/>
      <c r="E7" s="22" t="s">
        <v>102</v>
      </c>
      <c r="F7" s="23"/>
      <c r="G7" s="24">
        <v>0</v>
      </c>
      <c r="H7" s="25"/>
      <c r="I7" s="25"/>
    </row>
    <row r="8" spans="1:57" x14ac:dyDescent="0.2">
      <c r="A8" s="16" t="s">
        <v>103</v>
      </c>
      <c r="B8" s="18"/>
      <c r="C8" s="202" t="s">
        <v>224</v>
      </c>
      <c r="D8" s="203"/>
      <c r="E8" s="19" t="s">
        <v>104</v>
      </c>
      <c r="F8" s="18"/>
      <c r="G8" s="26">
        <f>IF(PocetMJ=0,,ROUND((F30+F32)/PocetMJ,1))</f>
        <v>0</v>
      </c>
    </row>
    <row r="9" spans="1:57" x14ac:dyDescent="0.2">
      <c r="A9" s="27" t="s">
        <v>105</v>
      </c>
      <c r="B9" s="28"/>
      <c r="C9" s="28"/>
      <c r="D9" s="28"/>
      <c r="E9" s="29" t="s">
        <v>106</v>
      </c>
      <c r="F9" s="28"/>
      <c r="G9" s="30"/>
    </row>
    <row r="10" spans="1:57" x14ac:dyDescent="0.2">
      <c r="A10" s="31" t="s">
        <v>107</v>
      </c>
      <c r="B10" s="14"/>
      <c r="C10" s="14"/>
      <c r="D10" s="14"/>
      <c r="E10" s="32" t="s">
        <v>108</v>
      </c>
      <c r="F10" s="14"/>
      <c r="G10" s="15"/>
      <c r="BA10" s="33"/>
      <c r="BB10" s="33"/>
      <c r="BC10" s="33"/>
      <c r="BD10" s="33"/>
      <c r="BE10" s="33"/>
    </row>
    <row r="11" spans="1:57" x14ac:dyDescent="0.2">
      <c r="A11" s="31"/>
      <c r="B11" s="14"/>
      <c r="C11" s="14"/>
      <c r="D11" s="14"/>
      <c r="E11" s="204" t="s">
        <v>109</v>
      </c>
      <c r="F11" s="205"/>
      <c r="G11" s="206"/>
    </row>
    <row r="12" spans="1:57" ht="28.5" customHeight="1" thickBot="1" x14ac:dyDescent="0.25">
      <c r="A12" s="34" t="s">
        <v>110</v>
      </c>
      <c r="B12" s="35"/>
      <c r="C12" s="35"/>
      <c r="D12" s="35"/>
      <c r="E12" s="36"/>
      <c r="F12" s="36"/>
      <c r="G12" s="37"/>
    </row>
    <row r="13" spans="1:57" ht="17.25" customHeight="1" thickBot="1" x14ac:dyDescent="0.25">
      <c r="A13" s="38" t="s">
        <v>111</v>
      </c>
      <c r="B13" s="39"/>
      <c r="C13" s="40"/>
      <c r="D13" s="41" t="s">
        <v>112</v>
      </c>
      <c r="E13" s="42"/>
      <c r="F13" s="42"/>
      <c r="G13" s="40"/>
    </row>
    <row r="14" spans="1:57" ht="15.95" customHeight="1" x14ac:dyDescent="0.2">
      <c r="A14" s="43"/>
      <c r="B14" s="44" t="s">
        <v>113</v>
      </c>
      <c r="C14" s="45">
        <f>Dodavka</f>
        <v>0</v>
      </c>
      <c r="D14" s="46"/>
      <c r="E14" s="47"/>
      <c r="F14" s="48"/>
      <c r="G14" s="45"/>
    </row>
    <row r="15" spans="1:57" ht="15.95" customHeight="1" x14ac:dyDescent="0.2">
      <c r="A15" s="43" t="s">
        <v>114</v>
      </c>
      <c r="B15" s="44" t="s">
        <v>115</v>
      </c>
      <c r="C15" s="45"/>
      <c r="D15" s="27"/>
      <c r="E15" s="49"/>
      <c r="F15" s="50"/>
      <c r="G15" s="45"/>
    </row>
    <row r="16" spans="1:57" ht="15.95" customHeight="1" x14ac:dyDescent="0.2">
      <c r="A16" s="43" t="s">
        <v>116</v>
      </c>
      <c r="B16" s="44" t="s">
        <v>117</v>
      </c>
      <c r="C16" s="45">
        <f>HSV</f>
        <v>0</v>
      </c>
      <c r="D16" s="27"/>
      <c r="E16" s="49"/>
      <c r="F16" s="50"/>
      <c r="G16" s="45"/>
    </row>
    <row r="17" spans="1:7" ht="15.95" customHeight="1" x14ac:dyDescent="0.2">
      <c r="A17" s="51" t="s">
        <v>118</v>
      </c>
      <c r="B17" s="44" t="s">
        <v>119</v>
      </c>
      <c r="C17" s="45">
        <f>PSV</f>
        <v>0</v>
      </c>
      <c r="D17" s="27"/>
      <c r="E17" s="49"/>
      <c r="F17" s="50"/>
      <c r="G17" s="45"/>
    </row>
    <row r="18" spans="1:7" ht="15.95" customHeight="1" x14ac:dyDescent="0.2">
      <c r="A18" s="52" t="s">
        <v>120</v>
      </c>
      <c r="B18" s="44"/>
      <c r="C18" s="45">
        <f>SUM(C14:C17)</f>
        <v>0</v>
      </c>
      <c r="D18" s="53"/>
      <c r="E18" s="49"/>
      <c r="F18" s="50"/>
      <c r="G18" s="45"/>
    </row>
    <row r="19" spans="1:7" ht="15.95" customHeight="1" x14ac:dyDescent="0.2">
      <c r="A19" s="52"/>
      <c r="B19" s="44"/>
      <c r="C19" s="45"/>
      <c r="D19" s="27"/>
      <c r="E19" s="49"/>
      <c r="F19" s="50"/>
      <c r="G19" s="45"/>
    </row>
    <row r="20" spans="1:7" ht="15.95" customHeight="1" x14ac:dyDescent="0.2">
      <c r="A20" s="52" t="s">
        <v>121</v>
      </c>
      <c r="B20" s="44"/>
      <c r="C20" s="45">
        <f>HZS</f>
        <v>0</v>
      </c>
      <c r="D20" s="27"/>
      <c r="E20" s="49"/>
      <c r="F20" s="50"/>
      <c r="G20" s="45"/>
    </row>
    <row r="21" spans="1:7" ht="15.95" customHeight="1" x14ac:dyDescent="0.2">
      <c r="A21" s="31" t="s">
        <v>122</v>
      </c>
      <c r="B21" s="14"/>
      <c r="C21" s="45">
        <f>C18+C20</f>
        <v>0</v>
      </c>
      <c r="D21" s="27" t="s">
        <v>123</v>
      </c>
      <c r="E21" s="49"/>
      <c r="F21" s="50"/>
      <c r="G21" s="45">
        <f>Rekapitulace!H15</f>
        <v>0</v>
      </c>
    </row>
    <row r="22" spans="1:7" ht="15.95" customHeight="1" thickBot="1" x14ac:dyDescent="0.25">
      <c r="A22" s="27" t="s">
        <v>124</v>
      </c>
      <c r="B22" s="28"/>
      <c r="C22" s="54">
        <f>C21+G22</f>
        <v>0</v>
      </c>
      <c r="D22" s="55" t="s">
        <v>125</v>
      </c>
      <c r="E22" s="56"/>
      <c r="F22" s="57"/>
      <c r="G22" s="45">
        <f>G21</f>
        <v>0</v>
      </c>
    </row>
    <row r="23" spans="1:7" x14ac:dyDescent="0.2">
      <c r="A23" s="6" t="s">
        <v>126</v>
      </c>
      <c r="B23" s="8"/>
      <c r="C23" s="58" t="s">
        <v>127</v>
      </c>
      <c r="D23" s="8"/>
      <c r="E23" s="58" t="s">
        <v>128</v>
      </c>
      <c r="F23" s="8"/>
      <c r="G23" s="9"/>
    </row>
    <row r="24" spans="1:7" x14ac:dyDescent="0.2">
      <c r="A24" s="16"/>
      <c r="B24" s="18"/>
      <c r="C24" s="19" t="s">
        <v>129</v>
      </c>
      <c r="D24" s="18"/>
      <c r="E24" s="19" t="s">
        <v>129</v>
      </c>
      <c r="F24" s="18"/>
      <c r="G24" s="20"/>
    </row>
    <row r="25" spans="1:7" x14ac:dyDescent="0.2">
      <c r="A25" s="31" t="s">
        <v>130</v>
      </c>
      <c r="B25" s="59"/>
      <c r="C25" s="32" t="s">
        <v>130</v>
      </c>
      <c r="D25" s="14"/>
      <c r="E25" s="32" t="s">
        <v>130</v>
      </c>
      <c r="F25" s="14"/>
      <c r="G25" s="15"/>
    </row>
    <row r="26" spans="1:7" x14ac:dyDescent="0.2">
      <c r="A26" s="31"/>
      <c r="B26" s="60">
        <v>43760</v>
      </c>
      <c r="C26" s="32" t="s">
        <v>131</v>
      </c>
      <c r="D26" s="14"/>
      <c r="E26" s="32" t="s">
        <v>132</v>
      </c>
      <c r="F26" s="14"/>
      <c r="G26" s="15"/>
    </row>
    <row r="27" spans="1:7" x14ac:dyDescent="0.2">
      <c r="A27" s="31"/>
      <c r="B27" s="14" t="s">
        <v>133</v>
      </c>
      <c r="C27" s="32"/>
      <c r="D27" s="14"/>
      <c r="E27" s="32"/>
      <c r="F27" s="14"/>
      <c r="G27" s="15"/>
    </row>
    <row r="28" spans="1:7" ht="97.5" customHeight="1" x14ac:dyDescent="0.2">
      <c r="A28" s="31"/>
      <c r="B28" s="14"/>
      <c r="C28" s="32"/>
      <c r="D28" s="14"/>
      <c r="E28" s="32"/>
      <c r="F28" s="14"/>
      <c r="G28" s="15"/>
    </row>
    <row r="29" spans="1:7" x14ac:dyDescent="0.2">
      <c r="A29" s="16" t="s">
        <v>134</v>
      </c>
      <c r="B29" s="18"/>
      <c r="C29" s="61">
        <v>0</v>
      </c>
      <c r="D29" s="18" t="s">
        <v>135</v>
      </c>
      <c r="E29" s="19"/>
      <c r="F29" s="62">
        <v>0</v>
      </c>
      <c r="G29" s="20"/>
    </row>
    <row r="30" spans="1:7" x14ac:dyDescent="0.2">
      <c r="A30" s="16" t="s">
        <v>134</v>
      </c>
      <c r="B30" s="18"/>
      <c r="C30" s="61">
        <v>10</v>
      </c>
      <c r="D30" s="18" t="s">
        <v>135</v>
      </c>
      <c r="E30" s="19"/>
      <c r="F30" s="62">
        <v>0</v>
      </c>
      <c r="G30" s="20"/>
    </row>
    <row r="31" spans="1:7" x14ac:dyDescent="0.2">
      <c r="A31" s="16" t="s">
        <v>7</v>
      </c>
      <c r="B31" s="18"/>
      <c r="C31" s="61">
        <v>10</v>
      </c>
      <c r="D31" s="18" t="s">
        <v>135</v>
      </c>
      <c r="E31" s="19"/>
      <c r="F31" s="63">
        <f>ROUND(PRODUCT(F30,C31/100),1)</f>
        <v>0</v>
      </c>
      <c r="G31" s="30"/>
    </row>
    <row r="32" spans="1:7" x14ac:dyDescent="0.2">
      <c r="A32" s="16" t="s">
        <v>134</v>
      </c>
      <c r="B32" s="18"/>
      <c r="C32" s="61">
        <v>21</v>
      </c>
      <c r="D32" s="18" t="s">
        <v>135</v>
      </c>
      <c r="E32" s="19"/>
      <c r="F32" s="62">
        <f>C22</f>
        <v>0</v>
      </c>
      <c r="G32" s="20"/>
    </row>
    <row r="33" spans="1:8" x14ac:dyDescent="0.2">
      <c r="A33" s="16" t="s">
        <v>7</v>
      </c>
      <c r="B33" s="18"/>
      <c r="C33" s="61">
        <v>21</v>
      </c>
      <c r="D33" s="18" t="s">
        <v>135</v>
      </c>
      <c r="E33" s="19"/>
      <c r="F33" s="63">
        <f>ROUND(PRODUCT(F32,C33/100),1)</f>
        <v>0</v>
      </c>
      <c r="G33" s="30"/>
    </row>
    <row r="34" spans="1:8" s="69" customFormat="1" ht="19.5" customHeight="1" thickBot="1" x14ac:dyDescent="0.3">
      <c r="A34" s="64" t="s">
        <v>136</v>
      </c>
      <c r="B34" s="65"/>
      <c r="C34" s="65"/>
      <c r="D34" s="65"/>
      <c r="E34" s="66"/>
      <c r="F34" s="67">
        <f>SUM(F29:F33)</f>
        <v>0</v>
      </c>
      <c r="G34" s="68"/>
    </row>
    <row r="36" spans="1:8" ht="33.6" customHeight="1" x14ac:dyDescent="0.2">
      <c r="A36" s="201"/>
      <c r="B36" s="201"/>
      <c r="C36" s="201"/>
      <c r="D36" s="201"/>
      <c r="E36" s="201"/>
      <c r="F36" s="201"/>
      <c r="G36" s="201"/>
      <c r="H36" s="5" t="s">
        <v>137</v>
      </c>
    </row>
    <row r="37" spans="1:8" ht="14.25" customHeight="1" x14ac:dyDescent="0.2">
      <c r="A37" s="70"/>
      <c r="B37" s="207"/>
      <c r="C37" s="207"/>
      <c r="D37" s="207"/>
      <c r="E37" s="207"/>
      <c r="F37" s="207"/>
      <c r="G37" s="207"/>
      <c r="H37" s="5" t="s">
        <v>137</v>
      </c>
    </row>
    <row r="38" spans="1:8" ht="12.75" customHeight="1" x14ac:dyDescent="0.2">
      <c r="A38" s="71"/>
      <c r="B38" s="207"/>
      <c r="C38" s="207"/>
      <c r="D38" s="207"/>
      <c r="E38" s="207"/>
      <c r="F38" s="207"/>
      <c r="G38" s="207"/>
      <c r="H38" s="5" t="s">
        <v>137</v>
      </c>
    </row>
    <row r="39" spans="1:8" x14ac:dyDescent="0.2">
      <c r="A39" s="71"/>
      <c r="B39" s="207"/>
      <c r="C39" s="207"/>
      <c r="D39" s="207"/>
      <c r="E39" s="207"/>
      <c r="F39" s="207"/>
      <c r="G39" s="207"/>
      <c r="H39" s="5" t="s">
        <v>137</v>
      </c>
    </row>
    <row r="40" spans="1:8" x14ac:dyDescent="0.2">
      <c r="A40" s="71"/>
      <c r="B40" s="207"/>
      <c r="C40" s="207"/>
      <c r="D40" s="207"/>
      <c r="E40" s="207"/>
      <c r="F40" s="207"/>
      <c r="G40" s="207"/>
      <c r="H40" s="5" t="s">
        <v>137</v>
      </c>
    </row>
    <row r="41" spans="1:8" x14ac:dyDescent="0.2">
      <c r="A41" s="71"/>
      <c r="B41" s="207"/>
      <c r="C41" s="207"/>
      <c r="D41" s="207"/>
      <c r="E41" s="207"/>
      <c r="F41" s="207"/>
      <c r="G41" s="207"/>
      <c r="H41" s="5" t="s">
        <v>137</v>
      </c>
    </row>
    <row r="42" spans="1:8" x14ac:dyDescent="0.2">
      <c r="A42" s="71"/>
      <c r="B42" s="207"/>
      <c r="C42" s="207"/>
      <c r="D42" s="207"/>
      <c r="E42" s="207"/>
      <c r="F42" s="207"/>
      <c r="G42" s="207"/>
      <c r="H42" s="5" t="s">
        <v>137</v>
      </c>
    </row>
    <row r="43" spans="1:8" x14ac:dyDescent="0.2">
      <c r="A43" s="71"/>
      <c r="B43" s="207"/>
      <c r="C43" s="207"/>
      <c r="D43" s="207"/>
      <c r="E43" s="207"/>
      <c r="F43" s="207"/>
      <c r="G43" s="207"/>
      <c r="H43" s="5" t="s">
        <v>137</v>
      </c>
    </row>
    <row r="44" spans="1:8" x14ac:dyDescent="0.2">
      <c r="A44" s="71"/>
      <c r="B44" s="207"/>
      <c r="C44" s="207"/>
      <c r="D44" s="207"/>
      <c r="E44" s="207"/>
      <c r="F44" s="207"/>
      <c r="G44" s="207"/>
      <c r="H44" s="5" t="s">
        <v>137</v>
      </c>
    </row>
    <row r="45" spans="1:8" ht="3" customHeight="1" x14ac:dyDescent="0.2">
      <c r="A45" s="71"/>
      <c r="B45" s="207"/>
      <c r="C45" s="207"/>
      <c r="D45" s="207"/>
      <c r="E45" s="207"/>
      <c r="F45" s="207"/>
      <c r="G45" s="207"/>
      <c r="H45" s="5" t="s">
        <v>137</v>
      </c>
    </row>
    <row r="46" spans="1:8" x14ac:dyDescent="0.2">
      <c r="B46" s="200"/>
      <c r="C46" s="200"/>
      <c r="D46" s="200"/>
      <c r="E46" s="200"/>
      <c r="F46" s="200"/>
      <c r="G46" s="200"/>
    </row>
    <row r="47" spans="1:8" x14ac:dyDescent="0.2">
      <c r="B47" s="200"/>
      <c r="C47" s="200"/>
      <c r="D47" s="200"/>
      <c r="E47" s="200"/>
      <c r="F47" s="200"/>
      <c r="G47" s="200"/>
    </row>
    <row r="48" spans="1:8" x14ac:dyDescent="0.2">
      <c r="B48" s="200"/>
      <c r="C48" s="200"/>
      <c r="D48" s="200"/>
      <c r="E48" s="200"/>
      <c r="F48" s="200"/>
      <c r="G48" s="200"/>
    </row>
    <row r="49" spans="2:7" x14ac:dyDescent="0.2">
      <c r="B49" s="200"/>
      <c r="C49" s="200"/>
      <c r="D49" s="200"/>
      <c r="E49" s="200"/>
      <c r="F49" s="200"/>
      <c r="G49" s="200"/>
    </row>
    <row r="50" spans="2:7" x14ac:dyDescent="0.2">
      <c r="B50" s="200"/>
      <c r="C50" s="200"/>
      <c r="D50" s="200"/>
      <c r="E50" s="200"/>
      <c r="F50" s="200"/>
      <c r="G50" s="200"/>
    </row>
    <row r="51" spans="2:7" x14ac:dyDescent="0.2">
      <c r="B51" s="200"/>
      <c r="C51" s="200"/>
      <c r="D51" s="200"/>
      <c r="E51" s="200"/>
      <c r="F51" s="200"/>
      <c r="G51" s="200"/>
    </row>
    <row r="52" spans="2:7" x14ac:dyDescent="0.2">
      <c r="B52" s="200"/>
      <c r="C52" s="200"/>
      <c r="D52" s="200"/>
      <c r="E52" s="200"/>
      <c r="F52" s="200"/>
      <c r="G52" s="200"/>
    </row>
    <row r="53" spans="2:7" x14ac:dyDescent="0.2">
      <c r="B53" s="200"/>
      <c r="C53" s="200"/>
      <c r="D53" s="200"/>
      <c r="E53" s="200"/>
      <c r="F53" s="200"/>
      <c r="G53" s="200"/>
    </row>
    <row r="54" spans="2:7" x14ac:dyDescent="0.2">
      <c r="B54" s="200"/>
      <c r="C54" s="200"/>
      <c r="D54" s="200"/>
      <c r="E54" s="200"/>
      <c r="F54" s="200"/>
      <c r="G54" s="200"/>
    </row>
    <row r="55" spans="2:7" x14ac:dyDescent="0.2">
      <c r="B55" s="200"/>
      <c r="C55" s="200"/>
      <c r="D55" s="200"/>
      <c r="E55" s="200"/>
      <c r="F55" s="200"/>
      <c r="G55" s="200"/>
    </row>
  </sheetData>
  <mergeCells count="15">
    <mergeCell ref="C7:D7"/>
    <mergeCell ref="C8:D8"/>
    <mergeCell ref="E11:G11"/>
    <mergeCell ref="B37:G45"/>
    <mergeCell ref="B46:G46"/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6"/>
  <sheetViews>
    <sheetView workbookViewId="0">
      <selection activeCell="G20" sqref="G20:G21"/>
    </sheetView>
  </sheetViews>
  <sheetFormatPr defaultColWidth="8.85546875" defaultRowHeight="12.75" x14ac:dyDescent="0.2"/>
  <cols>
    <col min="1" max="1" width="5.85546875" style="5" customWidth="1"/>
    <col min="2" max="2" width="6.140625" style="5" customWidth="1"/>
    <col min="3" max="3" width="11.42578125" style="5" customWidth="1"/>
    <col min="4" max="4" width="15.85546875" style="5" customWidth="1"/>
    <col min="5" max="5" width="11.28515625" style="5" customWidth="1"/>
    <col min="6" max="6" width="10.85546875" style="5" customWidth="1"/>
    <col min="7" max="7" width="14.7109375" style="5" customWidth="1"/>
    <col min="8" max="8" width="10.7109375" style="5" customWidth="1"/>
    <col min="9" max="16384" width="8.85546875" style="5"/>
  </cols>
  <sheetData>
    <row r="1" spans="1:56" ht="13.5" thickTop="1" x14ac:dyDescent="0.2">
      <c r="A1" s="208" t="s">
        <v>97</v>
      </c>
      <c r="B1" s="209"/>
      <c r="C1" s="72" t="str">
        <f>CONCATENATE(cislostavby," ",nazevstavby)</f>
        <v xml:space="preserve"> Rekonstrukce pavilonu 15 VFU Brno</v>
      </c>
      <c r="D1" s="73"/>
      <c r="E1" s="74"/>
      <c r="F1" s="73"/>
      <c r="G1" s="75"/>
      <c r="H1" s="76"/>
    </row>
    <row r="2" spans="1:56" ht="13.5" thickBot="1" x14ac:dyDescent="0.25">
      <c r="A2" s="210" t="s">
        <v>94</v>
      </c>
      <c r="B2" s="211"/>
      <c r="C2" s="77" t="str">
        <f>CONCATENATE(cisloobjektu," ",nazevobjektu)</f>
        <v xml:space="preserve"> D1.4.4 - elektroinstalace </v>
      </c>
      <c r="D2" s="78"/>
      <c r="E2" s="79"/>
      <c r="F2" s="78"/>
      <c r="G2" s="212"/>
      <c r="H2" s="213"/>
    </row>
    <row r="3" spans="1:56" ht="13.5" thickTop="1" x14ac:dyDescent="0.2">
      <c r="F3" s="14"/>
    </row>
    <row r="4" spans="1:56" ht="19.5" customHeight="1" x14ac:dyDescent="0.25">
      <c r="A4" s="80" t="s">
        <v>138</v>
      </c>
      <c r="B4" s="3"/>
      <c r="C4" s="3"/>
      <c r="D4" s="3"/>
      <c r="E4" s="81"/>
      <c r="F4" s="3"/>
      <c r="G4" s="3"/>
      <c r="H4" s="3"/>
    </row>
    <row r="5" spans="1:56" ht="13.5" thickBot="1" x14ac:dyDescent="0.25"/>
    <row r="6" spans="1:56" s="14" customFormat="1" ht="13.5" thickBot="1" x14ac:dyDescent="0.25">
      <c r="A6" s="82"/>
      <c r="B6" s="83" t="s">
        <v>139</v>
      </c>
      <c r="C6" s="83"/>
      <c r="D6" s="84"/>
      <c r="E6" s="85" t="s">
        <v>140</v>
      </c>
      <c r="F6" s="86" t="s">
        <v>141</v>
      </c>
      <c r="G6" s="86" t="s">
        <v>190</v>
      </c>
      <c r="H6" s="87" t="s">
        <v>121</v>
      </c>
    </row>
    <row r="7" spans="1:56" s="14" customFormat="1" ht="13.5" thickBot="1" x14ac:dyDescent="0.25">
      <c r="A7" s="88" t="str">
        <f>[1]Položky!B7</f>
        <v>M21</v>
      </c>
      <c r="B7" s="89" t="str">
        <f>[1]Položky!C7</f>
        <v>Elektromontáže</v>
      </c>
      <c r="C7" s="90"/>
      <c r="D7" s="91"/>
      <c r="E7" s="92">
        <f>[1]Položky!BA54</f>
        <v>0</v>
      </c>
      <c r="F7" s="93">
        <f>[1]Položky!BB54</f>
        <v>0</v>
      </c>
      <c r="G7" s="93">
        <f>Položky!G99</f>
        <v>0</v>
      </c>
      <c r="H7" s="94">
        <f>[1]Položky!BE54</f>
        <v>0</v>
      </c>
    </row>
    <row r="8" spans="1:56" s="100" customFormat="1" ht="13.5" thickBot="1" x14ac:dyDescent="0.25">
      <c r="A8" s="95"/>
      <c r="B8" s="83" t="s">
        <v>142</v>
      </c>
      <c r="C8" s="83"/>
      <c r="D8" s="96"/>
      <c r="E8" s="97"/>
      <c r="F8" s="98">
        <f>SUM(F7:F7)</f>
        <v>0</v>
      </c>
      <c r="G8" s="98">
        <f>SUM(G7:G7)</f>
        <v>0</v>
      </c>
      <c r="H8" s="99">
        <v>0</v>
      </c>
    </row>
    <row r="9" spans="1:56" x14ac:dyDescent="0.2">
      <c r="A9" s="90"/>
      <c r="B9" s="90"/>
      <c r="C9" s="90"/>
      <c r="D9" s="90"/>
      <c r="E9" s="90"/>
      <c r="F9" s="90"/>
      <c r="G9" s="90"/>
      <c r="H9" s="90"/>
    </row>
    <row r="10" spans="1:56" ht="19.5" customHeight="1" x14ac:dyDescent="0.25">
      <c r="A10" s="101" t="s">
        <v>143</v>
      </c>
      <c r="B10" s="101"/>
      <c r="C10" s="101"/>
      <c r="D10" s="101"/>
      <c r="E10" s="101"/>
      <c r="F10" s="101"/>
      <c r="G10" s="102"/>
      <c r="H10" s="101"/>
      <c r="AZ10" s="33"/>
      <c r="BA10" s="33"/>
      <c r="BB10" s="33"/>
      <c r="BC10" s="33"/>
      <c r="BD10" s="33"/>
    </row>
    <row r="11" spans="1:56" ht="13.5" thickBot="1" x14ac:dyDescent="0.25">
      <c r="A11" s="103"/>
      <c r="B11" s="103"/>
      <c r="C11" s="103"/>
      <c r="D11" s="103"/>
      <c r="E11" s="103"/>
      <c r="F11" s="103"/>
      <c r="G11" s="103"/>
      <c r="H11" s="103"/>
    </row>
    <row r="12" spans="1:56" x14ac:dyDescent="0.2">
      <c r="A12" s="104" t="s">
        <v>144</v>
      </c>
      <c r="B12" s="105"/>
      <c r="C12" s="105"/>
      <c r="D12" s="106"/>
      <c r="E12" s="107" t="s">
        <v>8</v>
      </c>
      <c r="F12" s="108" t="s">
        <v>145</v>
      </c>
      <c r="G12" s="109" t="s">
        <v>146</v>
      </c>
      <c r="H12" s="110" t="s">
        <v>8</v>
      </c>
    </row>
    <row r="13" spans="1:56" x14ac:dyDescent="0.2">
      <c r="A13" s="111" t="s">
        <v>148</v>
      </c>
      <c r="B13" s="112"/>
      <c r="C13" s="112"/>
      <c r="D13" s="113"/>
      <c r="E13" s="114"/>
      <c r="F13" s="115"/>
      <c r="G13" s="116"/>
      <c r="H13" s="117"/>
      <c r="AZ13" s="5">
        <v>8</v>
      </c>
    </row>
    <row r="14" spans="1:56" x14ac:dyDescent="0.2">
      <c r="A14" s="111" t="s">
        <v>149</v>
      </c>
      <c r="B14" s="112"/>
      <c r="C14" s="112"/>
      <c r="D14" s="113"/>
      <c r="E14" s="114"/>
      <c r="F14" s="115"/>
      <c r="G14" s="116"/>
      <c r="H14" s="117"/>
      <c r="AZ14" s="5">
        <v>8</v>
      </c>
    </row>
    <row r="15" spans="1:56" ht="13.5" thickBot="1" x14ac:dyDescent="0.25">
      <c r="A15" s="118"/>
      <c r="B15" s="119" t="s">
        <v>147</v>
      </c>
      <c r="C15" s="120"/>
      <c r="D15" s="121"/>
      <c r="E15" s="122"/>
      <c r="F15" s="123"/>
      <c r="G15" s="123"/>
      <c r="H15" s="182">
        <f>SUM(H13:H14)</f>
        <v>0</v>
      </c>
    </row>
    <row r="16" spans="1:56" x14ac:dyDescent="0.2">
      <c r="A16" s="103"/>
      <c r="B16" s="103"/>
      <c r="C16" s="103"/>
      <c r="D16" s="103"/>
      <c r="E16" s="103"/>
      <c r="F16" s="103"/>
      <c r="G16" s="103"/>
      <c r="H16" s="103"/>
    </row>
    <row r="17" spans="1:8" ht="37.9" customHeight="1" x14ac:dyDescent="0.2">
      <c r="A17" s="214"/>
      <c r="B17" s="214"/>
      <c r="C17" s="214"/>
      <c r="D17" s="214"/>
      <c r="E17" s="214"/>
      <c r="F17" s="214"/>
      <c r="G17" s="214"/>
      <c r="H17" s="214"/>
    </row>
    <row r="18" spans="1:8" x14ac:dyDescent="0.2">
      <c r="F18" s="124"/>
      <c r="G18" s="125"/>
      <c r="H18" s="126"/>
    </row>
    <row r="19" spans="1:8" x14ac:dyDescent="0.2">
      <c r="F19" s="124"/>
      <c r="G19" s="125"/>
      <c r="H19" s="126"/>
    </row>
    <row r="20" spans="1:8" x14ac:dyDescent="0.2">
      <c r="F20" s="124"/>
      <c r="G20" s="125"/>
      <c r="H20" s="126"/>
    </row>
    <row r="21" spans="1:8" x14ac:dyDescent="0.2">
      <c r="F21" s="124"/>
      <c r="G21" s="125"/>
      <c r="H21" s="126"/>
    </row>
    <row r="22" spans="1:8" x14ac:dyDescent="0.2">
      <c r="F22" s="124"/>
      <c r="G22" s="125"/>
      <c r="H22" s="126"/>
    </row>
    <row r="23" spans="1:8" x14ac:dyDescent="0.2">
      <c r="F23" s="124"/>
      <c r="G23" s="125"/>
      <c r="H23" s="126"/>
    </row>
    <row r="24" spans="1:8" x14ac:dyDescent="0.2">
      <c r="F24" s="124"/>
      <c r="G24" s="125"/>
      <c r="H24" s="126"/>
    </row>
    <row r="25" spans="1:8" x14ac:dyDescent="0.2">
      <c r="F25" s="124"/>
      <c r="G25" s="125"/>
      <c r="H25" s="126"/>
    </row>
    <row r="26" spans="1:8" x14ac:dyDescent="0.2">
      <c r="F26" s="124"/>
      <c r="G26" s="125"/>
      <c r="H26" s="126"/>
    </row>
    <row r="27" spans="1:8" x14ac:dyDescent="0.2">
      <c r="F27" s="124"/>
      <c r="G27" s="125"/>
      <c r="H27" s="126"/>
    </row>
    <row r="28" spans="1:8" x14ac:dyDescent="0.2">
      <c r="F28" s="124"/>
      <c r="G28" s="125"/>
      <c r="H28" s="126"/>
    </row>
    <row r="29" spans="1:8" x14ac:dyDescent="0.2">
      <c r="F29" s="124"/>
      <c r="G29" s="125"/>
      <c r="H29" s="126"/>
    </row>
    <row r="30" spans="1:8" x14ac:dyDescent="0.2">
      <c r="F30" s="124"/>
      <c r="G30" s="125"/>
      <c r="H30" s="126"/>
    </row>
    <row r="31" spans="1:8" x14ac:dyDescent="0.2">
      <c r="F31" s="124"/>
      <c r="G31" s="125"/>
      <c r="H31" s="126"/>
    </row>
    <row r="32" spans="1:8" x14ac:dyDescent="0.2">
      <c r="F32" s="124"/>
      <c r="G32" s="125"/>
      <c r="H32" s="126"/>
    </row>
    <row r="33" spans="6:8" x14ac:dyDescent="0.2">
      <c r="F33" s="124"/>
      <c r="G33" s="125"/>
      <c r="H33" s="126"/>
    </row>
    <row r="34" spans="6:8" x14ac:dyDescent="0.2">
      <c r="F34" s="124"/>
      <c r="G34" s="125"/>
      <c r="H34" s="126"/>
    </row>
    <row r="35" spans="6:8" x14ac:dyDescent="0.2">
      <c r="F35" s="124"/>
      <c r="G35" s="125"/>
      <c r="H35" s="126"/>
    </row>
    <row r="36" spans="6:8" x14ac:dyDescent="0.2">
      <c r="F36" s="124"/>
      <c r="G36" s="125"/>
      <c r="H36" s="126"/>
    </row>
    <row r="37" spans="6:8" x14ac:dyDescent="0.2">
      <c r="F37" s="124"/>
      <c r="G37" s="125"/>
      <c r="H37" s="126"/>
    </row>
    <row r="38" spans="6:8" x14ac:dyDescent="0.2">
      <c r="F38" s="124"/>
      <c r="G38" s="125"/>
      <c r="H38" s="126"/>
    </row>
    <row r="39" spans="6:8" x14ac:dyDescent="0.2">
      <c r="F39" s="124"/>
      <c r="G39" s="125"/>
      <c r="H39" s="126"/>
    </row>
    <row r="40" spans="6:8" x14ac:dyDescent="0.2">
      <c r="F40" s="124"/>
      <c r="G40" s="125"/>
      <c r="H40" s="126"/>
    </row>
    <row r="41" spans="6:8" x14ac:dyDescent="0.2">
      <c r="F41" s="124"/>
      <c r="G41" s="125"/>
      <c r="H41" s="126"/>
    </row>
    <row r="42" spans="6:8" x14ac:dyDescent="0.2">
      <c r="F42" s="124"/>
      <c r="G42" s="125"/>
      <c r="H42" s="126"/>
    </row>
    <row r="43" spans="6:8" x14ac:dyDescent="0.2">
      <c r="F43" s="124"/>
      <c r="G43" s="125"/>
      <c r="H43" s="126"/>
    </row>
    <row r="44" spans="6:8" x14ac:dyDescent="0.2">
      <c r="F44" s="124"/>
      <c r="G44" s="125"/>
      <c r="H44" s="126"/>
    </row>
    <row r="45" spans="6:8" x14ac:dyDescent="0.2">
      <c r="F45" s="124"/>
      <c r="G45" s="125"/>
      <c r="H45" s="126"/>
    </row>
    <row r="46" spans="6:8" x14ac:dyDescent="0.2">
      <c r="F46" s="124"/>
      <c r="G46" s="125"/>
      <c r="H46" s="126"/>
    </row>
    <row r="47" spans="6:8" x14ac:dyDescent="0.2">
      <c r="F47" s="124"/>
      <c r="G47" s="125"/>
      <c r="H47" s="126"/>
    </row>
    <row r="48" spans="6:8" x14ac:dyDescent="0.2">
      <c r="F48" s="124"/>
      <c r="G48" s="125"/>
      <c r="H48" s="126"/>
    </row>
    <row r="49" spans="6:8" x14ac:dyDescent="0.2">
      <c r="F49" s="124"/>
      <c r="G49" s="125"/>
      <c r="H49" s="126"/>
    </row>
    <row r="50" spans="6:8" x14ac:dyDescent="0.2">
      <c r="F50" s="124"/>
      <c r="G50" s="125"/>
      <c r="H50" s="126"/>
    </row>
    <row r="51" spans="6:8" x14ac:dyDescent="0.2">
      <c r="F51" s="124"/>
      <c r="G51" s="125"/>
      <c r="H51" s="126"/>
    </row>
    <row r="52" spans="6:8" x14ac:dyDescent="0.2">
      <c r="F52" s="124"/>
      <c r="G52" s="125"/>
      <c r="H52" s="126"/>
    </row>
    <row r="53" spans="6:8" x14ac:dyDescent="0.2">
      <c r="F53" s="124"/>
      <c r="G53" s="125"/>
      <c r="H53" s="126"/>
    </row>
    <row r="54" spans="6:8" x14ac:dyDescent="0.2">
      <c r="F54" s="124"/>
      <c r="G54" s="125"/>
      <c r="H54" s="126"/>
    </row>
    <row r="55" spans="6:8" x14ac:dyDescent="0.2">
      <c r="F55" s="124"/>
      <c r="G55" s="125"/>
      <c r="H55" s="126"/>
    </row>
    <row r="56" spans="6:8" x14ac:dyDescent="0.2">
      <c r="F56" s="124"/>
      <c r="G56" s="125"/>
      <c r="H56" s="126"/>
    </row>
    <row r="57" spans="6:8" x14ac:dyDescent="0.2">
      <c r="F57" s="124"/>
      <c r="G57" s="125"/>
      <c r="H57" s="126"/>
    </row>
    <row r="58" spans="6:8" x14ac:dyDescent="0.2">
      <c r="F58" s="124"/>
      <c r="G58" s="125"/>
      <c r="H58" s="126"/>
    </row>
    <row r="59" spans="6:8" x14ac:dyDescent="0.2">
      <c r="F59" s="124"/>
      <c r="G59" s="125"/>
      <c r="H59" s="126"/>
    </row>
    <row r="60" spans="6:8" x14ac:dyDescent="0.2">
      <c r="F60" s="124"/>
      <c r="G60" s="125"/>
      <c r="H60" s="126"/>
    </row>
    <row r="61" spans="6:8" x14ac:dyDescent="0.2">
      <c r="F61" s="124"/>
      <c r="G61" s="125"/>
      <c r="H61" s="126"/>
    </row>
    <row r="62" spans="6:8" x14ac:dyDescent="0.2">
      <c r="F62" s="124"/>
      <c r="G62" s="125"/>
      <c r="H62" s="126"/>
    </row>
    <row r="63" spans="6:8" x14ac:dyDescent="0.2">
      <c r="F63" s="124"/>
      <c r="G63" s="125"/>
      <c r="H63" s="126"/>
    </row>
    <row r="64" spans="6:8" x14ac:dyDescent="0.2">
      <c r="F64" s="124"/>
      <c r="G64" s="125"/>
      <c r="H64" s="126"/>
    </row>
    <row r="65" spans="6:8" x14ac:dyDescent="0.2">
      <c r="F65" s="124"/>
      <c r="G65" s="125"/>
      <c r="H65" s="126"/>
    </row>
    <row r="66" spans="6:8" x14ac:dyDescent="0.2">
      <c r="F66" s="124"/>
      <c r="G66" s="125"/>
      <c r="H66" s="126"/>
    </row>
  </sheetData>
  <mergeCells count="4">
    <mergeCell ref="A1:B1"/>
    <mergeCell ref="A2:B2"/>
    <mergeCell ref="G2:H2"/>
    <mergeCell ref="A17:H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78" workbookViewId="0">
      <selection activeCell="F97" sqref="F7:F97"/>
    </sheetView>
  </sheetViews>
  <sheetFormatPr defaultColWidth="9.140625" defaultRowHeight="11.25" x14ac:dyDescent="0.25"/>
  <cols>
    <col min="1" max="1" width="3" style="180" customWidth="1"/>
    <col min="2" max="2" width="9.7109375" style="180" customWidth="1"/>
    <col min="3" max="3" width="33.85546875" style="180" customWidth="1"/>
    <col min="4" max="4" width="6.42578125" style="180" customWidth="1"/>
    <col min="5" max="5" width="7" style="180" customWidth="1"/>
    <col min="6" max="7" width="23.7109375" style="181" customWidth="1"/>
    <col min="8" max="9" width="23.7109375" style="135" customWidth="1"/>
    <col min="10" max="16384" width="9.140625" style="135"/>
  </cols>
  <sheetData>
    <row r="1" spans="1:9" x14ac:dyDescent="0.25">
      <c r="A1" s="218"/>
      <c r="B1" s="218"/>
      <c r="C1" s="218"/>
      <c r="D1" s="218"/>
      <c r="E1" s="218"/>
      <c r="F1" s="218"/>
      <c r="G1" s="218"/>
    </row>
    <row r="2" spans="1:9" ht="12" thickBot="1" x14ac:dyDescent="0.3">
      <c r="A2" s="136"/>
      <c r="B2" s="136"/>
      <c r="C2" s="136"/>
      <c r="D2" s="136"/>
      <c r="E2" s="136"/>
      <c r="F2" s="136"/>
      <c r="G2" s="136"/>
    </row>
    <row r="3" spans="1:9" s="137" customFormat="1" ht="12" thickTop="1" x14ac:dyDescent="0.25">
      <c r="A3" s="219" t="s">
        <v>0</v>
      </c>
      <c r="B3" s="221" t="s">
        <v>1</v>
      </c>
      <c r="C3" s="221" t="s">
        <v>2</v>
      </c>
      <c r="D3" s="221" t="s">
        <v>3</v>
      </c>
      <c r="E3" s="223" t="s">
        <v>4</v>
      </c>
      <c r="F3" s="216" t="s">
        <v>11</v>
      </c>
      <c r="G3" s="217"/>
    </row>
    <row r="4" spans="1:9" s="137" customFormat="1" ht="28.5" customHeight="1" thickBot="1" x14ac:dyDescent="0.3">
      <c r="A4" s="220"/>
      <c r="B4" s="222"/>
      <c r="C4" s="222"/>
      <c r="D4" s="222"/>
      <c r="E4" s="224"/>
      <c r="F4" s="138" t="s">
        <v>9</v>
      </c>
      <c r="G4" s="139" t="s">
        <v>10</v>
      </c>
    </row>
    <row r="5" spans="1:9" s="137" customFormat="1" ht="12" thickBot="1" x14ac:dyDescent="0.3">
      <c r="A5" s="140"/>
      <c r="B5" s="141"/>
      <c r="C5" s="141" t="s">
        <v>12</v>
      </c>
      <c r="D5" s="141"/>
      <c r="E5" s="142"/>
      <c r="F5" s="143"/>
      <c r="G5" s="144"/>
    </row>
    <row r="6" spans="1:9" s="137" customFormat="1" x14ac:dyDescent="0.25">
      <c r="A6" s="145"/>
      <c r="B6" s="146" t="s">
        <v>5</v>
      </c>
      <c r="C6" s="146" t="s">
        <v>13</v>
      </c>
      <c r="D6" s="146"/>
      <c r="E6" s="146"/>
      <c r="F6" s="147"/>
      <c r="G6" s="148"/>
    </row>
    <row r="7" spans="1:9" x14ac:dyDescent="0.2">
      <c r="A7" s="149" t="s">
        <v>15</v>
      </c>
      <c r="B7" s="128" t="s">
        <v>55</v>
      </c>
      <c r="C7" s="129" t="s">
        <v>178</v>
      </c>
      <c r="D7" s="130" t="s">
        <v>73</v>
      </c>
      <c r="E7" s="131">
        <v>1152</v>
      </c>
      <c r="F7" s="150"/>
      <c r="G7" s="151">
        <f>E7*F7</f>
        <v>0</v>
      </c>
      <c r="I7" s="183"/>
    </row>
    <row r="8" spans="1:9" x14ac:dyDescent="0.2">
      <c r="A8" s="149" t="s">
        <v>16</v>
      </c>
      <c r="B8" s="128" t="s">
        <v>55</v>
      </c>
      <c r="C8" s="129" t="s">
        <v>179</v>
      </c>
      <c r="D8" s="130" t="s">
        <v>73</v>
      </c>
      <c r="E8" s="131">
        <v>420</v>
      </c>
      <c r="F8" s="150"/>
      <c r="G8" s="151">
        <f>E8*F8</f>
        <v>0</v>
      </c>
      <c r="I8" s="183"/>
    </row>
    <row r="9" spans="1:9" x14ac:dyDescent="0.2">
      <c r="A9" s="149" t="s">
        <v>17</v>
      </c>
      <c r="B9" s="128" t="s">
        <v>55</v>
      </c>
      <c r="C9" s="129" t="s">
        <v>180</v>
      </c>
      <c r="D9" s="130" t="s">
        <v>73</v>
      </c>
      <c r="E9" s="131">
        <v>275</v>
      </c>
      <c r="F9" s="150"/>
      <c r="G9" s="151">
        <f>E9*F9</f>
        <v>0</v>
      </c>
      <c r="I9" s="183"/>
    </row>
    <row r="10" spans="1:9" s="152" customFormat="1" x14ac:dyDescent="0.2">
      <c r="A10" s="149" t="s">
        <v>18</v>
      </c>
      <c r="B10" s="128" t="s">
        <v>55</v>
      </c>
      <c r="C10" s="132" t="s">
        <v>187</v>
      </c>
      <c r="D10" s="133" t="s">
        <v>74</v>
      </c>
      <c r="E10" s="134">
        <v>200</v>
      </c>
      <c r="F10" s="150"/>
      <c r="G10" s="151">
        <f t="shared" ref="G10:G52" si="0">E10*F10</f>
        <v>0</v>
      </c>
    </row>
    <row r="11" spans="1:9" s="152" customFormat="1" ht="22.5" x14ac:dyDescent="0.2">
      <c r="A11" s="149" t="s">
        <v>19</v>
      </c>
      <c r="B11" s="128" t="s">
        <v>55</v>
      </c>
      <c r="C11" s="132" t="s">
        <v>58</v>
      </c>
      <c r="D11" s="133" t="s">
        <v>74</v>
      </c>
      <c r="E11" s="134">
        <v>68</v>
      </c>
      <c r="F11" s="150"/>
      <c r="G11" s="151">
        <f t="shared" si="0"/>
        <v>0</v>
      </c>
    </row>
    <row r="12" spans="1:9" s="152" customFormat="1" x14ac:dyDescent="0.2">
      <c r="A12" s="149" t="s">
        <v>20</v>
      </c>
      <c r="B12" s="128" t="s">
        <v>55</v>
      </c>
      <c r="C12" s="132" t="s">
        <v>188</v>
      </c>
      <c r="D12" s="133" t="s">
        <v>74</v>
      </c>
      <c r="E12" s="134">
        <v>45</v>
      </c>
      <c r="F12" s="150"/>
      <c r="G12" s="151">
        <f t="shared" ref="G12" si="1">E12*F12</f>
        <v>0</v>
      </c>
    </row>
    <row r="13" spans="1:9" s="152" customFormat="1" ht="22.5" x14ac:dyDescent="0.2">
      <c r="A13" s="149" t="s">
        <v>21</v>
      </c>
      <c r="B13" s="128" t="s">
        <v>55</v>
      </c>
      <c r="C13" s="132" t="s">
        <v>59</v>
      </c>
      <c r="D13" s="133" t="s">
        <v>74</v>
      </c>
      <c r="E13" s="134">
        <v>35</v>
      </c>
      <c r="F13" s="150"/>
      <c r="G13" s="151">
        <f t="shared" si="0"/>
        <v>0</v>
      </c>
    </row>
    <row r="14" spans="1:9" s="152" customFormat="1" ht="22.5" x14ac:dyDescent="0.2">
      <c r="A14" s="149" t="s">
        <v>22</v>
      </c>
      <c r="B14" s="128" t="s">
        <v>55</v>
      </c>
      <c r="C14" s="132" t="s">
        <v>189</v>
      </c>
      <c r="D14" s="133" t="s">
        <v>74</v>
      </c>
      <c r="E14" s="134">
        <v>17</v>
      </c>
      <c r="F14" s="150"/>
      <c r="G14" s="151">
        <f t="shared" si="0"/>
        <v>0</v>
      </c>
    </row>
    <row r="15" spans="1:9" s="152" customFormat="1" x14ac:dyDescent="0.2">
      <c r="A15" s="149" t="s">
        <v>23</v>
      </c>
      <c r="B15" s="128" t="s">
        <v>55</v>
      </c>
      <c r="C15" s="132" t="s">
        <v>201</v>
      </c>
      <c r="D15" s="133" t="s">
        <v>74</v>
      </c>
      <c r="E15" s="134">
        <v>3</v>
      </c>
      <c r="F15" s="150"/>
      <c r="G15" s="151">
        <f t="shared" si="0"/>
        <v>0</v>
      </c>
    </row>
    <row r="16" spans="1:9" s="152" customFormat="1" ht="22.5" x14ac:dyDescent="0.2">
      <c r="A16" s="149" t="s">
        <v>24</v>
      </c>
      <c r="B16" s="128" t="s">
        <v>55</v>
      </c>
      <c r="C16" s="132" t="s">
        <v>60</v>
      </c>
      <c r="D16" s="133" t="s">
        <v>74</v>
      </c>
      <c r="E16" s="134">
        <v>225</v>
      </c>
      <c r="F16" s="150"/>
      <c r="G16" s="151">
        <f t="shared" si="0"/>
        <v>0</v>
      </c>
    </row>
    <row r="17" spans="1:9" s="152" customFormat="1" ht="22.5" x14ac:dyDescent="0.2">
      <c r="A17" s="149" t="s">
        <v>25</v>
      </c>
      <c r="B17" s="128" t="s">
        <v>55</v>
      </c>
      <c r="C17" s="132" t="s">
        <v>61</v>
      </c>
      <c r="D17" s="133" t="s">
        <v>74</v>
      </c>
      <c r="E17" s="134">
        <v>580</v>
      </c>
      <c r="F17" s="150"/>
      <c r="G17" s="151">
        <f t="shared" si="0"/>
        <v>0</v>
      </c>
    </row>
    <row r="18" spans="1:9" s="152" customFormat="1" ht="22.5" x14ac:dyDescent="0.2">
      <c r="A18" s="149" t="s">
        <v>26</v>
      </c>
      <c r="B18" s="128" t="s">
        <v>55</v>
      </c>
      <c r="C18" s="132" t="s">
        <v>164</v>
      </c>
      <c r="D18" s="133" t="s">
        <v>74</v>
      </c>
      <c r="E18" s="134">
        <v>2680</v>
      </c>
      <c r="F18" s="150"/>
      <c r="G18" s="151">
        <f t="shared" si="0"/>
        <v>0</v>
      </c>
    </row>
    <row r="19" spans="1:9" s="152" customFormat="1" ht="22.5" x14ac:dyDescent="0.2">
      <c r="A19" s="149" t="s">
        <v>27</v>
      </c>
      <c r="B19" s="128" t="s">
        <v>55</v>
      </c>
      <c r="C19" s="132" t="s">
        <v>62</v>
      </c>
      <c r="D19" s="133" t="s">
        <v>74</v>
      </c>
      <c r="E19" s="134">
        <v>1065</v>
      </c>
      <c r="F19" s="150"/>
      <c r="G19" s="151">
        <f t="shared" si="0"/>
        <v>0</v>
      </c>
      <c r="I19" s="184"/>
    </row>
    <row r="20" spans="1:9" s="152" customFormat="1" ht="22.5" x14ac:dyDescent="0.2">
      <c r="A20" s="149" t="s">
        <v>28</v>
      </c>
      <c r="B20" s="128" t="s">
        <v>55</v>
      </c>
      <c r="C20" s="132" t="s">
        <v>165</v>
      </c>
      <c r="D20" s="133" t="s">
        <v>74</v>
      </c>
      <c r="E20" s="134">
        <v>390</v>
      </c>
      <c r="F20" s="150"/>
      <c r="G20" s="151">
        <f t="shared" si="0"/>
        <v>0</v>
      </c>
    </row>
    <row r="21" spans="1:9" s="152" customFormat="1" ht="22.5" x14ac:dyDescent="0.2">
      <c r="A21" s="149" t="s">
        <v>29</v>
      </c>
      <c r="B21" s="128" t="s">
        <v>55</v>
      </c>
      <c r="C21" s="132" t="s">
        <v>204</v>
      </c>
      <c r="D21" s="133" t="s">
        <v>74</v>
      </c>
      <c r="E21" s="134">
        <v>16</v>
      </c>
      <c r="F21" s="150"/>
      <c r="G21" s="151">
        <f t="shared" si="0"/>
        <v>0</v>
      </c>
    </row>
    <row r="22" spans="1:9" s="153" customFormat="1" ht="22.5" x14ac:dyDescent="0.2">
      <c r="A22" s="149" t="s">
        <v>151</v>
      </c>
      <c r="B22" s="128" t="s">
        <v>55</v>
      </c>
      <c r="C22" s="132" t="s">
        <v>160</v>
      </c>
      <c r="D22" s="133" t="s">
        <v>74</v>
      </c>
      <c r="E22" s="134">
        <v>27</v>
      </c>
      <c r="F22" s="150"/>
      <c r="G22" s="151">
        <f t="shared" si="0"/>
        <v>0</v>
      </c>
    </row>
    <row r="23" spans="1:9" s="153" customFormat="1" ht="22.5" x14ac:dyDescent="0.2">
      <c r="A23" s="149" t="s">
        <v>152</v>
      </c>
      <c r="B23" s="128" t="s">
        <v>55</v>
      </c>
      <c r="C23" s="132" t="s">
        <v>161</v>
      </c>
      <c r="D23" s="133" t="s">
        <v>74</v>
      </c>
      <c r="E23" s="134">
        <v>25</v>
      </c>
      <c r="F23" s="150"/>
      <c r="G23" s="151">
        <f t="shared" si="0"/>
        <v>0</v>
      </c>
    </row>
    <row r="24" spans="1:9" s="153" customFormat="1" ht="22.5" x14ac:dyDescent="0.2">
      <c r="A24" s="149" t="s">
        <v>30</v>
      </c>
      <c r="B24" s="128" t="s">
        <v>55</v>
      </c>
      <c r="C24" s="132" t="s">
        <v>166</v>
      </c>
      <c r="D24" s="133" t="s">
        <v>74</v>
      </c>
      <c r="E24" s="134">
        <v>8</v>
      </c>
      <c r="F24" s="150"/>
      <c r="G24" s="151">
        <f t="shared" si="0"/>
        <v>0</v>
      </c>
    </row>
    <row r="25" spans="1:9" s="153" customFormat="1" ht="22.5" x14ac:dyDescent="0.2">
      <c r="A25" s="149" t="s">
        <v>31</v>
      </c>
      <c r="B25" s="128" t="s">
        <v>55</v>
      </c>
      <c r="C25" s="132" t="s">
        <v>162</v>
      </c>
      <c r="D25" s="133" t="s">
        <v>74</v>
      </c>
      <c r="E25" s="134">
        <v>62</v>
      </c>
      <c r="F25" s="150"/>
      <c r="G25" s="151">
        <f t="shared" si="0"/>
        <v>0</v>
      </c>
    </row>
    <row r="26" spans="1:9" s="153" customFormat="1" ht="22.5" x14ac:dyDescent="0.2">
      <c r="A26" s="149" t="s">
        <v>32</v>
      </c>
      <c r="B26" s="128" t="s">
        <v>55</v>
      </c>
      <c r="C26" s="132" t="s">
        <v>167</v>
      </c>
      <c r="D26" s="133" t="s">
        <v>74</v>
      </c>
      <c r="E26" s="134">
        <v>8</v>
      </c>
      <c r="F26" s="150"/>
      <c r="G26" s="151">
        <f t="shared" si="0"/>
        <v>0</v>
      </c>
    </row>
    <row r="27" spans="1:9" s="153" customFormat="1" ht="22.5" x14ac:dyDescent="0.2">
      <c r="A27" s="149" t="s">
        <v>33</v>
      </c>
      <c r="B27" s="128" t="s">
        <v>55</v>
      </c>
      <c r="C27" s="132" t="s">
        <v>169</v>
      </c>
      <c r="D27" s="133" t="s">
        <v>74</v>
      </c>
      <c r="E27" s="134">
        <v>10</v>
      </c>
      <c r="F27" s="150"/>
      <c r="G27" s="151">
        <f t="shared" si="0"/>
        <v>0</v>
      </c>
    </row>
    <row r="28" spans="1:9" s="155" customFormat="1" ht="22.5" x14ac:dyDescent="0.2">
      <c r="A28" s="149" t="s">
        <v>34</v>
      </c>
      <c r="B28" s="128" t="s">
        <v>55</v>
      </c>
      <c r="C28" s="132" t="s">
        <v>181</v>
      </c>
      <c r="D28" s="133" t="s">
        <v>74</v>
      </c>
      <c r="E28" s="134">
        <v>5</v>
      </c>
      <c r="F28" s="150"/>
      <c r="G28" s="151">
        <f t="shared" ref="G28" si="2">E28*F28</f>
        <v>0</v>
      </c>
      <c r="H28" s="154"/>
    </row>
    <row r="29" spans="1:9" s="155" customFormat="1" ht="22.5" x14ac:dyDescent="0.2">
      <c r="A29" s="149" t="s">
        <v>153</v>
      </c>
      <c r="B29" s="128" t="s">
        <v>55</v>
      </c>
      <c r="C29" s="132" t="s">
        <v>205</v>
      </c>
      <c r="D29" s="133" t="s">
        <v>74</v>
      </c>
      <c r="E29" s="134">
        <v>56</v>
      </c>
      <c r="F29" s="150"/>
      <c r="G29" s="151">
        <f t="shared" ref="G29" si="3">E29*F29</f>
        <v>0</v>
      </c>
      <c r="H29" s="154"/>
    </row>
    <row r="30" spans="1:9" s="153" customFormat="1" ht="22.5" x14ac:dyDescent="0.2">
      <c r="A30" s="149" t="s">
        <v>202</v>
      </c>
      <c r="B30" s="128" t="s">
        <v>55</v>
      </c>
      <c r="C30" s="132" t="s">
        <v>168</v>
      </c>
      <c r="D30" s="133" t="s">
        <v>74</v>
      </c>
      <c r="E30" s="134">
        <v>13</v>
      </c>
      <c r="F30" s="150"/>
      <c r="G30" s="151">
        <f t="shared" si="0"/>
        <v>0</v>
      </c>
    </row>
    <row r="31" spans="1:9" s="153" customFormat="1" ht="22.5" x14ac:dyDescent="0.2">
      <c r="A31" s="149" t="s">
        <v>35</v>
      </c>
      <c r="B31" s="128" t="s">
        <v>55</v>
      </c>
      <c r="C31" s="132" t="s">
        <v>197</v>
      </c>
      <c r="D31" s="133" t="s">
        <v>74</v>
      </c>
      <c r="E31" s="134">
        <v>6</v>
      </c>
      <c r="F31" s="150"/>
      <c r="G31" s="151">
        <f t="shared" si="0"/>
        <v>0</v>
      </c>
    </row>
    <row r="32" spans="1:9" ht="22.5" x14ac:dyDescent="0.2">
      <c r="A32" s="149" t="s">
        <v>36</v>
      </c>
      <c r="B32" s="128" t="s">
        <v>55</v>
      </c>
      <c r="C32" s="132" t="s">
        <v>63</v>
      </c>
      <c r="D32" s="133" t="s">
        <v>74</v>
      </c>
      <c r="E32" s="134">
        <v>2</v>
      </c>
      <c r="F32" s="150"/>
      <c r="G32" s="151">
        <f t="shared" si="0"/>
        <v>0</v>
      </c>
    </row>
    <row r="33" spans="1:8" ht="22.5" x14ac:dyDescent="0.2">
      <c r="A33" s="149" t="s">
        <v>154</v>
      </c>
      <c r="B33" s="128" t="s">
        <v>55</v>
      </c>
      <c r="C33" s="132" t="s">
        <v>225</v>
      </c>
      <c r="D33" s="133" t="s">
        <v>74</v>
      </c>
      <c r="E33" s="134">
        <v>2</v>
      </c>
      <c r="F33" s="150"/>
      <c r="G33" s="151">
        <f t="shared" ref="G33" si="4">E33*F33</f>
        <v>0</v>
      </c>
    </row>
    <row r="34" spans="1:8" ht="22.5" x14ac:dyDescent="0.2">
      <c r="A34" s="149" t="s">
        <v>228</v>
      </c>
      <c r="B34" s="128" t="s">
        <v>55</v>
      </c>
      <c r="C34" s="132" t="s">
        <v>226</v>
      </c>
      <c r="D34" s="133" t="s">
        <v>74</v>
      </c>
      <c r="E34" s="134">
        <v>2</v>
      </c>
      <c r="F34" s="150"/>
      <c r="G34" s="151">
        <f t="shared" ref="G34" si="5">E34*F34</f>
        <v>0</v>
      </c>
    </row>
    <row r="35" spans="1:8" ht="22.5" x14ac:dyDescent="0.2">
      <c r="A35" s="149" t="s">
        <v>155</v>
      </c>
      <c r="B35" s="128" t="s">
        <v>55</v>
      </c>
      <c r="C35" s="132" t="s">
        <v>64</v>
      </c>
      <c r="D35" s="133" t="s">
        <v>74</v>
      </c>
      <c r="E35" s="134">
        <v>18</v>
      </c>
      <c r="F35" s="150"/>
      <c r="G35" s="151">
        <f t="shared" si="0"/>
        <v>0</v>
      </c>
      <c r="H35" s="183"/>
    </row>
    <row r="36" spans="1:8" ht="22.5" x14ac:dyDescent="0.2">
      <c r="A36" s="149" t="s">
        <v>229</v>
      </c>
      <c r="B36" s="128" t="s">
        <v>55</v>
      </c>
      <c r="C36" s="132" t="s">
        <v>163</v>
      </c>
      <c r="D36" s="133" t="s">
        <v>74</v>
      </c>
      <c r="E36" s="134">
        <v>130</v>
      </c>
      <c r="F36" s="150"/>
      <c r="G36" s="151">
        <f t="shared" si="0"/>
        <v>0</v>
      </c>
    </row>
    <row r="37" spans="1:8" ht="22.5" x14ac:dyDescent="0.2">
      <c r="A37" s="149" t="s">
        <v>230</v>
      </c>
      <c r="B37" s="128" t="s">
        <v>55</v>
      </c>
      <c r="C37" s="132" t="s">
        <v>206</v>
      </c>
      <c r="D37" s="133" t="s">
        <v>74</v>
      </c>
      <c r="E37" s="134">
        <v>194</v>
      </c>
      <c r="F37" s="150"/>
      <c r="G37" s="151">
        <f t="shared" ref="G37" si="6">E37*F37</f>
        <v>0</v>
      </c>
    </row>
    <row r="38" spans="1:8" ht="22.5" x14ac:dyDescent="0.2">
      <c r="A38" s="149" t="s">
        <v>231</v>
      </c>
      <c r="B38" s="128" t="s">
        <v>55</v>
      </c>
      <c r="C38" s="132" t="s">
        <v>207</v>
      </c>
      <c r="D38" s="133" t="s">
        <v>74</v>
      </c>
      <c r="E38" s="134">
        <v>3</v>
      </c>
      <c r="F38" s="150"/>
      <c r="G38" s="151">
        <f t="shared" ref="G38" si="7">E38*F38</f>
        <v>0</v>
      </c>
    </row>
    <row r="39" spans="1:8" ht="22.5" x14ac:dyDescent="0.2">
      <c r="A39" s="149" t="s">
        <v>232</v>
      </c>
      <c r="B39" s="128" t="s">
        <v>55</v>
      </c>
      <c r="C39" s="132" t="s">
        <v>65</v>
      </c>
      <c r="D39" s="133" t="s">
        <v>74</v>
      </c>
      <c r="E39" s="134">
        <v>8</v>
      </c>
      <c r="F39" s="150"/>
      <c r="G39" s="151">
        <f t="shared" si="0"/>
        <v>0</v>
      </c>
    </row>
    <row r="40" spans="1:8" ht="22.5" x14ac:dyDescent="0.2">
      <c r="A40" s="149" t="s">
        <v>37</v>
      </c>
      <c r="B40" s="128" t="s">
        <v>56</v>
      </c>
      <c r="C40" s="132" t="s">
        <v>66</v>
      </c>
      <c r="D40" s="133" t="s">
        <v>74</v>
      </c>
      <c r="E40" s="134">
        <v>11</v>
      </c>
      <c r="F40" s="150"/>
      <c r="G40" s="151">
        <f t="shared" si="0"/>
        <v>0</v>
      </c>
    </row>
    <row r="41" spans="1:8" ht="22.5" x14ac:dyDescent="0.2">
      <c r="A41" s="149" t="s">
        <v>38</v>
      </c>
      <c r="B41" s="128" t="s">
        <v>57</v>
      </c>
      <c r="C41" s="132" t="s">
        <v>67</v>
      </c>
      <c r="D41" s="133" t="s">
        <v>73</v>
      </c>
      <c r="E41" s="134">
        <v>220</v>
      </c>
      <c r="F41" s="150"/>
      <c r="G41" s="151">
        <f t="shared" si="0"/>
        <v>0</v>
      </c>
    </row>
    <row r="42" spans="1:8" ht="22.5" x14ac:dyDescent="0.2">
      <c r="A42" s="149" t="s">
        <v>233</v>
      </c>
      <c r="B42" s="128" t="s">
        <v>57</v>
      </c>
      <c r="C42" s="132" t="s">
        <v>227</v>
      </c>
      <c r="D42" s="133" t="s">
        <v>73</v>
      </c>
      <c r="E42" s="134">
        <v>200</v>
      </c>
      <c r="F42" s="150"/>
      <c r="G42" s="151">
        <f t="shared" ref="G42" si="8">E42*F42</f>
        <v>0</v>
      </c>
    </row>
    <row r="43" spans="1:8" ht="22.5" x14ac:dyDescent="0.2">
      <c r="A43" s="149" t="s">
        <v>234</v>
      </c>
      <c r="B43" s="128" t="s">
        <v>57</v>
      </c>
      <c r="C43" s="132" t="s">
        <v>170</v>
      </c>
      <c r="D43" s="133" t="s">
        <v>88</v>
      </c>
      <c r="E43" s="134">
        <v>100</v>
      </c>
      <c r="F43" s="150"/>
      <c r="G43" s="151">
        <f t="shared" si="0"/>
        <v>0</v>
      </c>
    </row>
    <row r="44" spans="1:8" ht="22.5" x14ac:dyDescent="0.2">
      <c r="A44" s="149" t="s">
        <v>39</v>
      </c>
      <c r="B44" s="128" t="s">
        <v>55</v>
      </c>
      <c r="C44" s="132" t="s">
        <v>150</v>
      </c>
      <c r="D44" s="133" t="s">
        <v>73</v>
      </c>
      <c r="E44" s="134">
        <v>820</v>
      </c>
      <c r="F44" s="150"/>
      <c r="G44" s="151">
        <f t="shared" si="0"/>
        <v>0</v>
      </c>
    </row>
    <row r="45" spans="1:8" ht="22.5" x14ac:dyDescent="0.2">
      <c r="A45" s="149" t="s">
        <v>40</v>
      </c>
      <c r="B45" s="128" t="s">
        <v>55</v>
      </c>
      <c r="C45" s="132" t="s">
        <v>89</v>
      </c>
      <c r="D45" s="133" t="s">
        <v>73</v>
      </c>
      <c r="E45" s="134">
        <v>115</v>
      </c>
      <c r="F45" s="150"/>
      <c r="G45" s="151">
        <f t="shared" si="0"/>
        <v>0</v>
      </c>
    </row>
    <row r="46" spans="1:8" ht="22.5" x14ac:dyDescent="0.2">
      <c r="A46" s="149" t="s">
        <v>41</v>
      </c>
      <c r="B46" s="128" t="s">
        <v>55</v>
      </c>
      <c r="C46" s="132" t="s">
        <v>68</v>
      </c>
      <c r="D46" s="133" t="s">
        <v>73</v>
      </c>
      <c r="E46" s="134">
        <v>260</v>
      </c>
      <c r="F46" s="150"/>
      <c r="G46" s="151">
        <f t="shared" si="0"/>
        <v>0</v>
      </c>
    </row>
    <row r="47" spans="1:8" s="156" customFormat="1" ht="22.5" x14ac:dyDescent="0.2">
      <c r="A47" s="149" t="s">
        <v>42</v>
      </c>
      <c r="B47" s="128" t="s">
        <v>55</v>
      </c>
      <c r="C47" s="132" t="s">
        <v>69</v>
      </c>
      <c r="D47" s="133" t="s">
        <v>73</v>
      </c>
      <c r="E47" s="134">
        <v>5690</v>
      </c>
      <c r="F47" s="150"/>
      <c r="G47" s="151">
        <f t="shared" si="0"/>
        <v>0</v>
      </c>
    </row>
    <row r="48" spans="1:8" s="156" customFormat="1" ht="22.5" x14ac:dyDescent="0.2">
      <c r="A48" s="149" t="s">
        <v>43</v>
      </c>
      <c r="B48" s="128" t="s">
        <v>55</v>
      </c>
      <c r="C48" s="132" t="s">
        <v>70</v>
      </c>
      <c r="D48" s="133" t="s">
        <v>73</v>
      </c>
      <c r="E48" s="134">
        <v>8420</v>
      </c>
      <c r="F48" s="150"/>
      <c r="G48" s="151">
        <f t="shared" si="0"/>
        <v>0</v>
      </c>
    </row>
    <row r="49" spans="1:7" ht="22.5" x14ac:dyDescent="0.2">
      <c r="A49" s="149" t="s">
        <v>44</v>
      </c>
      <c r="B49" s="128" t="s">
        <v>55</v>
      </c>
      <c r="C49" s="132" t="s">
        <v>183</v>
      </c>
      <c r="D49" s="133" t="s">
        <v>73</v>
      </c>
      <c r="E49" s="134">
        <v>385</v>
      </c>
      <c r="F49" s="150"/>
      <c r="G49" s="151">
        <f t="shared" ref="G49" si="9">E49*F49</f>
        <v>0</v>
      </c>
    </row>
    <row r="50" spans="1:7" ht="22.5" x14ac:dyDescent="0.2">
      <c r="A50" s="149" t="s">
        <v>156</v>
      </c>
      <c r="B50" s="128" t="s">
        <v>55</v>
      </c>
      <c r="C50" s="132" t="s">
        <v>208</v>
      </c>
      <c r="D50" s="133" t="s">
        <v>73</v>
      </c>
      <c r="E50" s="134">
        <v>920</v>
      </c>
      <c r="F50" s="150"/>
      <c r="G50" s="151">
        <f t="shared" si="0"/>
        <v>0</v>
      </c>
    </row>
    <row r="51" spans="1:7" ht="22.5" x14ac:dyDescent="0.2">
      <c r="A51" s="149" t="s">
        <v>45</v>
      </c>
      <c r="B51" s="128" t="s">
        <v>55</v>
      </c>
      <c r="C51" s="132" t="s">
        <v>71</v>
      </c>
      <c r="D51" s="133" t="s">
        <v>73</v>
      </c>
      <c r="E51" s="134">
        <v>1690</v>
      </c>
      <c r="F51" s="150"/>
      <c r="G51" s="151">
        <f t="shared" si="0"/>
        <v>0</v>
      </c>
    </row>
    <row r="52" spans="1:7" ht="22.5" x14ac:dyDescent="0.2">
      <c r="A52" s="149" t="s">
        <v>46</v>
      </c>
      <c r="B52" s="128" t="s">
        <v>55</v>
      </c>
      <c r="C52" s="132" t="s">
        <v>72</v>
      </c>
      <c r="D52" s="133" t="s">
        <v>73</v>
      </c>
      <c r="E52" s="134">
        <v>320</v>
      </c>
      <c r="F52" s="150"/>
      <c r="G52" s="151">
        <f t="shared" si="0"/>
        <v>0</v>
      </c>
    </row>
    <row r="53" spans="1:7" s="155" customFormat="1" ht="22.5" x14ac:dyDescent="0.2">
      <c r="A53" s="149" t="s">
        <v>47</v>
      </c>
      <c r="B53" s="128" t="s">
        <v>55</v>
      </c>
      <c r="C53" s="132" t="s">
        <v>198</v>
      </c>
      <c r="D53" s="133" t="s">
        <v>73</v>
      </c>
      <c r="E53" s="134">
        <v>35</v>
      </c>
      <c r="F53" s="150"/>
      <c r="G53" s="151">
        <f t="shared" ref="G53" si="10">E53*F53</f>
        <v>0</v>
      </c>
    </row>
    <row r="54" spans="1:7" s="155" customFormat="1" ht="22.5" x14ac:dyDescent="0.2">
      <c r="A54" s="149" t="s">
        <v>48</v>
      </c>
      <c r="B54" s="128" t="s">
        <v>56</v>
      </c>
      <c r="C54" s="132" t="s">
        <v>195</v>
      </c>
      <c r="D54" s="133" t="s">
        <v>73</v>
      </c>
      <c r="E54" s="134">
        <v>30</v>
      </c>
      <c r="F54" s="150"/>
      <c r="G54" s="151">
        <f t="shared" ref="G54:G91" si="11">E54*F54</f>
        <v>0</v>
      </c>
    </row>
    <row r="55" spans="1:7" s="155" customFormat="1" ht="22.5" x14ac:dyDescent="0.2">
      <c r="A55" s="149" t="s">
        <v>49</v>
      </c>
      <c r="B55" s="128" t="s">
        <v>56</v>
      </c>
      <c r="C55" s="132" t="s">
        <v>196</v>
      </c>
      <c r="D55" s="133" t="s">
        <v>73</v>
      </c>
      <c r="E55" s="134">
        <v>112</v>
      </c>
      <c r="F55" s="150"/>
      <c r="G55" s="151">
        <f>E55*F55</f>
        <v>0</v>
      </c>
    </row>
    <row r="56" spans="1:7" ht="22.5" x14ac:dyDescent="0.2">
      <c r="A56" s="149" t="s">
        <v>235</v>
      </c>
      <c r="B56" s="128" t="s">
        <v>56</v>
      </c>
      <c r="C56" s="157" t="s">
        <v>210</v>
      </c>
      <c r="D56" s="133" t="s">
        <v>74</v>
      </c>
      <c r="E56" s="134">
        <v>117</v>
      </c>
      <c r="F56" s="150"/>
      <c r="G56" s="151">
        <f t="shared" si="11"/>
        <v>0</v>
      </c>
    </row>
    <row r="57" spans="1:7" s="156" customFormat="1" ht="22.5" x14ac:dyDescent="0.2">
      <c r="A57" s="149" t="s">
        <v>50</v>
      </c>
      <c r="B57" s="128" t="s">
        <v>56</v>
      </c>
      <c r="C57" s="157" t="s">
        <v>209</v>
      </c>
      <c r="D57" s="133" t="s">
        <v>74</v>
      </c>
      <c r="E57" s="134">
        <v>60</v>
      </c>
      <c r="F57" s="150"/>
      <c r="G57" s="151">
        <f t="shared" si="11"/>
        <v>0</v>
      </c>
    </row>
    <row r="58" spans="1:7" s="152" customFormat="1" ht="22.5" x14ac:dyDescent="0.2">
      <c r="A58" s="149" t="s">
        <v>51</v>
      </c>
      <c r="B58" s="128" t="s">
        <v>56</v>
      </c>
      <c r="C58" s="157" t="s">
        <v>211</v>
      </c>
      <c r="D58" s="133" t="s">
        <v>74</v>
      </c>
      <c r="E58" s="134">
        <v>46</v>
      </c>
      <c r="F58" s="150"/>
      <c r="G58" s="151">
        <f t="shared" si="11"/>
        <v>0</v>
      </c>
    </row>
    <row r="59" spans="1:7" s="152" customFormat="1" ht="22.5" x14ac:dyDescent="0.2">
      <c r="A59" s="149" t="s">
        <v>52</v>
      </c>
      <c r="B59" s="128" t="s">
        <v>56</v>
      </c>
      <c r="C59" s="157" t="s">
        <v>212</v>
      </c>
      <c r="D59" s="133" t="s">
        <v>74</v>
      </c>
      <c r="E59" s="134">
        <v>54</v>
      </c>
      <c r="F59" s="150"/>
      <c r="G59" s="151">
        <f t="shared" ref="G59" si="12">E59*F59</f>
        <v>0</v>
      </c>
    </row>
    <row r="60" spans="1:7" ht="22.5" x14ac:dyDescent="0.2">
      <c r="A60" s="149" t="s">
        <v>236</v>
      </c>
      <c r="B60" s="128" t="s">
        <v>56</v>
      </c>
      <c r="C60" s="157" t="s">
        <v>213</v>
      </c>
      <c r="D60" s="133" t="s">
        <v>74</v>
      </c>
      <c r="E60" s="134">
        <v>23</v>
      </c>
      <c r="F60" s="150"/>
      <c r="G60" s="151">
        <f t="shared" si="11"/>
        <v>0</v>
      </c>
    </row>
    <row r="61" spans="1:7" ht="24.75" customHeight="1" x14ac:dyDescent="0.2">
      <c r="A61" s="149" t="s">
        <v>237</v>
      </c>
      <c r="B61" s="128" t="s">
        <v>56</v>
      </c>
      <c r="C61" s="157" t="s">
        <v>214</v>
      </c>
      <c r="D61" s="133" t="s">
        <v>74</v>
      </c>
      <c r="E61" s="134">
        <v>33</v>
      </c>
      <c r="F61" s="150"/>
      <c r="G61" s="151">
        <f t="shared" ref="G61" si="13">E61*F61</f>
        <v>0</v>
      </c>
    </row>
    <row r="62" spans="1:7" s="155" customFormat="1" ht="22.5" x14ac:dyDescent="0.2">
      <c r="A62" s="149" t="s">
        <v>203</v>
      </c>
      <c r="B62" s="128" t="s">
        <v>56</v>
      </c>
      <c r="C62" s="132" t="s">
        <v>184</v>
      </c>
      <c r="D62" s="133" t="s">
        <v>75</v>
      </c>
      <c r="E62" s="134">
        <v>16</v>
      </c>
      <c r="F62" s="150"/>
      <c r="G62" s="151">
        <f t="shared" si="11"/>
        <v>0</v>
      </c>
    </row>
    <row r="63" spans="1:7" s="155" customFormat="1" ht="22.5" x14ac:dyDescent="0.2">
      <c r="A63" s="149" t="s">
        <v>157</v>
      </c>
      <c r="B63" s="128" t="s">
        <v>56</v>
      </c>
      <c r="C63" s="127" t="s">
        <v>199</v>
      </c>
      <c r="D63" s="133" t="s">
        <v>73</v>
      </c>
      <c r="E63" s="134">
        <v>680</v>
      </c>
      <c r="F63" s="150"/>
      <c r="G63" s="151">
        <f t="shared" si="11"/>
        <v>0</v>
      </c>
    </row>
    <row r="64" spans="1:7" s="155" customFormat="1" ht="22.5" x14ac:dyDescent="0.2">
      <c r="A64" s="149" t="s">
        <v>158</v>
      </c>
      <c r="B64" s="128" t="s">
        <v>56</v>
      </c>
      <c r="C64" s="127" t="s">
        <v>185</v>
      </c>
      <c r="D64" s="133" t="s">
        <v>73</v>
      </c>
      <c r="E64" s="134">
        <v>140</v>
      </c>
      <c r="F64" s="150"/>
      <c r="G64" s="151">
        <f t="shared" si="11"/>
        <v>0</v>
      </c>
    </row>
    <row r="65" spans="1:7" s="155" customFormat="1" ht="22.5" x14ac:dyDescent="0.2">
      <c r="A65" s="149" t="s">
        <v>159</v>
      </c>
      <c r="B65" s="128" t="s">
        <v>56</v>
      </c>
      <c r="C65" s="127" t="s">
        <v>186</v>
      </c>
      <c r="D65" s="133" t="s">
        <v>73</v>
      </c>
      <c r="E65" s="134">
        <v>50</v>
      </c>
      <c r="F65" s="150"/>
      <c r="G65" s="151">
        <f t="shared" ref="G65" si="14">E65*F65</f>
        <v>0</v>
      </c>
    </row>
    <row r="66" spans="1:7" s="155" customFormat="1" ht="22.5" x14ac:dyDescent="0.2">
      <c r="A66" s="149" t="s">
        <v>238</v>
      </c>
      <c r="B66" s="128" t="s">
        <v>56</v>
      </c>
      <c r="C66" s="132" t="s">
        <v>171</v>
      </c>
      <c r="D66" s="133" t="s">
        <v>75</v>
      </c>
      <c r="E66" s="134">
        <v>126</v>
      </c>
      <c r="F66" s="150"/>
      <c r="G66" s="151">
        <f t="shared" si="11"/>
        <v>0</v>
      </c>
    </row>
    <row r="67" spans="1:7" s="155" customFormat="1" ht="22.5" x14ac:dyDescent="0.2">
      <c r="A67" s="149" t="s">
        <v>239</v>
      </c>
      <c r="B67" s="128" t="s">
        <v>56</v>
      </c>
      <c r="C67" s="132" t="s">
        <v>172</v>
      </c>
      <c r="D67" s="133" t="s">
        <v>75</v>
      </c>
      <c r="E67" s="134">
        <v>90</v>
      </c>
      <c r="F67" s="150"/>
      <c r="G67" s="151">
        <f t="shared" si="11"/>
        <v>0</v>
      </c>
    </row>
    <row r="68" spans="1:7" s="155" customFormat="1" ht="22.5" x14ac:dyDescent="0.2">
      <c r="A68" s="149" t="s">
        <v>53</v>
      </c>
      <c r="B68" s="128" t="s">
        <v>56</v>
      </c>
      <c r="C68" s="132" t="s">
        <v>200</v>
      </c>
      <c r="D68" s="133" t="s">
        <v>75</v>
      </c>
      <c r="E68" s="134">
        <v>14</v>
      </c>
      <c r="F68" s="150"/>
      <c r="G68" s="151">
        <f t="shared" ref="G68" si="15">E68*F68</f>
        <v>0</v>
      </c>
    </row>
    <row r="69" spans="1:7" s="155" customFormat="1" ht="22.5" x14ac:dyDescent="0.2">
      <c r="A69" s="149" t="s">
        <v>240</v>
      </c>
      <c r="B69" s="128" t="s">
        <v>56</v>
      </c>
      <c r="C69" s="132" t="s">
        <v>173</v>
      </c>
      <c r="D69" s="133" t="s">
        <v>75</v>
      </c>
      <c r="E69" s="134">
        <v>52</v>
      </c>
      <c r="F69" s="150"/>
      <c r="G69" s="151">
        <f t="shared" si="11"/>
        <v>0</v>
      </c>
    </row>
    <row r="70" spans="1:7" ht="22.5" x14ac:dyDescent="0.2">
      <c r="A70" s="149" t="s">
        <v>54</v>
      </c>
      <c r="B70" s="1" t="s">
        <v>56</v>
      </c>
      <c r="C70" s="2" t="s">
        <v>175</v>
      </c>
      <c r="D70" s="2" t="s">
        <v>75</v>
      </c>
      <c r="E70" s="134">
        <v>1</v>
      </c>
      <c r="F70" s="150"/>
      <c r="G70" s="151">
        <f t="shared" ref="G70" si="16">E70*F70</f>
        <v>0</v>
      </c>
    </row>
    <row r="71" spans="1:7" s="162" customFormat="1" ht="21.75" customHeight="1" thickBot="1" x14ac:dyDescent="0.3">
      <c r="A71" s="185"/>
      <c r="B71" s="186" t="str">
        <f>B6</f>
        <v>Č. oddílu 1</v>
      </c>
      <c r="C71" s="187" t="s">
        <v>76</v>
      </c>
      <c r="D71" s="187"/>
      <c r="E71" s="187"/>
      <c r="F71" s="188"/>
      <c r="G71" s="195">
        <f>SUM(G7:G70)</f>
        <v>0</v>
      </c>
    </row>
    <row r="72" spans="1:7" s="166" customFormat="1" x14ac:dyDescent="0.25">
      <c r="A72" s="190"/>
      <c r="B72" s="191" t="s">
        <v>6</v>
      </c>
      <c r="C72" s="191" t="s">
        <v>77</v>
      </c>
      <c r="D72" s="191"/>
      <c r="E72" s="191"/>
      <c r="F72" s="192"/>
      <c r="G72" s="193"/>
    </row>
    <row r="73" spans="1:7" x14ac:dyDescent="0.2">
      <c r="A73" s="149" t="s">
        <v>15</v>
      </c>
      <c r="B73" s="128" t="s">
        <v>56</v>
      </c>
      <c r="C73" s="2" t="s">
        <v>78</v>
      </c>
      <c r="D73" s="2" t="s">
        <v>73</v>
      </c>
      <c r="E73" s="134">
        <v>660</v>
      </c>
      <c r="F73" s="150"/>
      <c r="G73" s="151">
        <f t="shared" si="11"/>
        <v>0</v>
      </c>
    </row>
    <row r="74" spans="1:7" x14ac:dyDescent="0.2">
      <c r="A74" s="149" t="s">
        <v>16</v>
      </c>
      <c r="B74" s="128" t="s">
        <v>56</v>
      </c>
      <c r="C74" s="2" t="s">
        <v>177</v>
      </c>
      <c r="D74" s="2" t="s">
        <v>73</v>
      </c>
      <c r="E74" s="134">
        <v>130</v>
      </c>
      <c r="F74" s="150"/>
      <c r="G74" s="151">
        <f t="shared" si="11"/>
        <v>0</v>
      </c>
    </row>
    <row r="75" spans="1:7" x14ac:dyDescent="0.2">
      <c r="A75" s="149" t="s">
        <v>17</v>
      </c>
      <c r="B75" s="128" t="s">
        <v>56</v>
      </c>
      <c r="C75" s="2" t="s">
        <v>79</v>
      </c>
      <c r="D75" s="2" t="s">
        <v>75</v>
      </c>
      <c r="E75" s="134">
        <v>19</v>
      </c>
      <c r="F75" s="150"/>
      <c r="G75" s="151">
        <f t="shared" si="11"/>
        <v>0</v>
      </c>
    </row>
    <row r="76" spans="1:7" x14ac:dyDescent="0.2">
      <c r="A76" s="149" t="s">
        <v>18</v>
      </c>
      <c r="B76" s="128" t="s">
        <v>56</v>
      </c>
      <c r="C76" s="2" t="s">
        <v>80</v>
      </c>
      <c r="D76" s="2" t="s">
        <v>84</v>
      </c>
      <c r="E76" s="134">
        <v>3</v>
      </c>
      <c r="F76" s="150"/>
      <c r="G76" s="151">
        <f t="shared" si="11"/>
        <v>0</v>
      </c>
    </row>
    <row r="77" spans="1:7" x14ac:dyDescent="0.2">
      <c r="A77" s="149" t="s">
        <v>19</v>
      </c>
      <c r="B77" s="128" t="s">
        <v>56</v>
      </c>
      <c r="C77" s="2" t="s">
        <v>81</v>
      </c>
      <c r="D77" s="2" t="s">
        <v>75</v>
      </c>
      <c r="E77" s="134">
        <v>7</v>
      </c>
      <c r="F77" s="150"/>
      <c r="G77" s="151">
        <f t="shared" si="11"/>
        <v>0</v>
      </c>
    </row>
    <row r="78" spans="1:7" x14ac:dyDescent="0.2">
      <c r="A78" s="149" t="s">
        <v>20</v>
      </c>
      <c r="B78" s="128" t="s">
        <v>56</v>
      </c>
      <c r="C78" s="2" t="s">
        <v>82</v>
      </c>
      <c r="D78" s="2" t="s">
        <v>75</v>
      </c>
      <c r="E78" s="134">
        <v>32</v>
      </c>
      <c r="F78" s="150"/>
      <c r="G78" s="151">
        <f t="shared" si="11"/>
        <v>0</v>
      </c>
    </row>
    <row r="79" spans="1:7" x14ac:dyDescent="0.2">
      <c r="A79" s="149" t="s">
        <v>21</v>
      </c>
      <c r="B79" s="128" t="s">
        <v>56</v>
      </c>
      <c r="C79" s="2" t="s">
        <v>174</v>
      </c>
      <c r="D79" s="2" t="s">
        <v>75</v>
      </c>
      <c r="E79" s="134">
        <v>25</v>
      </c>
      <c r="F79" s="150"/>
      <c r="G79" s="151">
        <f t="shared" si="11"/>
        <v>0</v>
      </c>
    </row>
    <row r="80" spans="1:7" x14ac:dyDescent="0.2">
      <c r="A80" s="149" t="s">
        <v>22</v>
      </c>
      <c r="B80" s="1" t="s">
        <v>56</v>
      </c>
      <c r="C80" s="2" t="s">
        <v>83</v>
      </c>
      <c r="D80" s="2" t="s">
        <v>84</v>
      </c>
      <c r="E80" s="134">
        <v>2</v>
      </c>
      <c r="F80" s="150"/>
      <c r="G80" s="151">
        <f t="shared" si="11"/>
        <v>0</v>
      </c>
    </row>
    <row r="81" spans="1:7" s="166" customFormat="1" ht="19.5" customHeight="1" thickBot="1" x14ac:dyDescent="0.3">
      <c r="A81" s="158"/>
      <c r="B81" s="159" t="str">
        <f>B72</f>
        <v>Č. oddílu 2</v>
      </c>
      <c r="C81" s="160" t="s">
        <v>93</v>
      </c>
      <c r="D81" s="160"/>
      <c r="E81" s="160"/>
      <c r="F81" s="161"/>
      <c r="G81" s="194">
        <f>SUM(G72:G80)</f>
        <v>0</v>
      </c>
    </row>
    <row r="82" spans="1:7" s="166" customFormat="1" x14ac:dyDescent="0.25">
      <c r="A82" s="163"/>
      <c r="B82" s="164" t="s">
        <v>85</v>
      </c>
      <c r="C82" s="164" t="s">
        <v>86</v>
      </c>
      <c r="D82" s="164"/>
      <c r="E82" s="164"/>
      <c r="F82" s="165"/>
      <c r="G82" s="189"/>
    </row>
    <row r="83" spans="1:7" x14ac:dyDescent="0.2">
      <c r="A83" s="149" t="s">
        <v>15</v>
      </c>
      <c r="B83" s="128" t="s">
        <v>56</v>
      </c>
      <c r="C83" s="167" t="s">
        <v>87</v>
      </c>
      <c r="D83" s="167" t="s">
        <v>88</v>
      </c>
      <c r="E83" s="168">
        <v>4100</v>
      </c>
      <c r="F83" s="150"/>
      <c r="G83" s="151">
        <f t="shared" si="11"/>
        <v>0</v>
      </c>
    </row>
    <row r="84" spans="1:7" s="166" customFormat="1" ht="27.75" customHeight="1" x14ac:dyDescent="0.25">
      <c r="A84" s="196"/>
      <c r="B84" s="197" t="str">
        <f>B82</f>
        <v>Č. oddílu 3</v>
      </c>
      <c r="C84" s="196" t="s">
        <v>91</v>
      </c>
      <c r="D84" s="196"/>
      <c r="E84" s="196"/>
      <c r="F84" s="198"/>
      <c r="G84" s="199">
        <f>SUM(G83)</f>
        <v>0</v>
      </c>
    </row>
    <row r="85" spans="1:7" s="166" customFormat="1" x14ac:dyDescent="0.25">
      <c r="A85" s="163"/>
      <c r="B85" s="164" t="s">
        <v>85</v>
      </c>
      <c r="C85" s="164" t="s">
        <v>191</v>
      </c>
      <c r="D85" s="164"/>
      <c r="E85" s="164"/>
      <c r="F85" s="165"/>
      <c r="G85" s="189"/>
    </row>
    <row r="86" spans="1:7" ht="22.5" x14ac:dyDescent="0.2">
      <c r="A86" s="149" t="s">
        <v>15</v>
      </c>
      <c r="B86" s="128" t="s">
        <v>56</v>
      </c>
      <c r="C86" s="167" t="s">
        <v>193</v>
      </c>
      <c r="D86" s="167" t="s">
        <v>73</v>
      </c>
      <c r="E86" s="168">
        <v>60</v>
      </c>
      <c r="F86" s="150"/>
      <c r="G86" s="151">
        <f t="shared" ref="G86" si="17">E86*F86</f>
        <v>0</v>
      </c>
    </row>
    <row r="87" spans="1:7" x14ac:dyDescent="0.2">
      <c r="A87" s="149" t="s">
        <v>16</v>
      </c>
      <c r="B87" s="128" t="s">
        <v>56</v>
      </c>
      <c r="C87" s="167" t="s">
        <v>194</v>
      </c>
      <c r="D87" s="167" t="s">
        <v>73</v>
      </c>
      <c r="E87" s="168">
        <v>70</v>
      </c>
      <c r="F87" s="150"/>
      <c r="G87" s="151">
        <f t="shared" ref="G87" si="18">E87*F87</f>
        <v>0</v>
      </c>
    </row>
    <row r="88" spans="1:7" s="166" customFormat="1" ht="27.75" customHeight="1" thickBot="1" x14ac:dyDescent="0.3">
      <c r="A88" s="185"/>
      <c r="B88" s="186" t="str">
        <f>B85</f>
        <v>Č. oddílu 3</v>
      </c>
      <c r="C88" s="187" t="s">
        <v>192</v>
      </c>
      <c r="D88" s="187"/>
      <c r="E88" s="187"/>
      <c r="F88" s="188"/>
      <c r="G88" s="195">
        <f>SUM(G86:G87)</f>
        <v>0</v>
      </c>
    </row>
    <row r="89" spans="1:7" s="166" customFormat="1" x14ac:dyDescent="0.25">
      <c r="A89" s="190"/>
      <c r="B89" s="191" t="s">
        <v>85</v>
      </c>
      <c r="C89" s="191" t="s">
        <v>14</v>
      </c>
      <c r="D89" s="191"/>
      <c r="E89" s="191"/>
      <c r="F89" s="192"/>
      <c r="G89" s="193"/>
    </row>
    <row r="90" spans="1:7" x14ac:dyDescent="0.2">
      <c r="A90" s="149" t="s">
        <v>15</v>
      </c>
      <c r="B90" s="167" t="s">
        <v>56</v>
      </c>
      <c r="C90" s="169" t="s">
        <v>215</v>
      </c>
      <c r="D90" s="167" t="s">
        <v>75</v>
      </c>
      <c r="E90" s="168">
        <v>1</v>
      </c>
      <c r="F90" s="150"/>
      <c r="G90" s="151">
        <f t="shared" ref="G90" si="19">E90*F90</f>
        <v>0</v>
      </c>
    </row>
    <row r="91" spans="1:7" x14ac:dyDescent="0.2">
      <c r="A91" s="149" t="s">
        <v>16</v>
      </c>
      <c r="B91" s="167" t="s">
        <v>56</v>
      </c>
      <c r="C91" s="169" t="s">
        <v>216</v>
      </c>
      <c r="D91" s="167" t="s">
        <v>75</v>
      </c>
      <c r="E91" s="168">
        <v>1</v>
      </c>
      <c r="F91" s="150"/>
      <c r="G91" s="151">
        <f t="shared" si="11"/>
        <v>0</v>
      </c>
    </row>
    <row r="92" spans="1:7" x14ac:dyDescent="0.2">
      <c r="A92" s="149" t="s">
        <v>17</v>
      </c>
      <c r="B92" s="167" t="s">
        <v>56</v>
      </c>
      <c r="C92" s="169" t="s">
        <v>217</v>
      </c>
      <c r="D92" s="167" t="s">
        <v>75</v>
      </c>
      <c r="E92" s="168">
        <v>1</v>
      </c>
      <c r="F92" s="150"/>
      <c r="G92" s="151">
        <f t="shared" ref="G92:G97" si="20">E92*F92</f>
        <v>0</v>
      </c>
    </row>
    <row r="93" spans="1:7" x14ac:dyDescent="0.2">
      <c r="A93" s="149" t="s">
        <v>18</v>
      </c>
      <c r="B93" s="167" t="s">
        <v>56</v>
      </c>
      <c r="C93" s="169" t="s">
        <v>218</v>
      </c>
      <c r="D93" s="167" t="s">
        <v>75</v>
      </c>
      <c r="E93" s="168">
        <v>1</v>
      </c>
      <c r="F93" s="150"/>
      <c r="G93" s="151">
        <f t="shared" si="20"/>
        <v>0</v>
      </c>
    </row>
    <row r="94" spans="1:7" x14ac:dyDescent="0.2">
      <c r="A94" s="149" t="s">
        <v>19</v>
      </c>
      <c r="B94" s="167" t="s">
        <v>56</v>
      </c>
      <c r="C94" s="169" t="s">
        <v>219</v>
      </c>
      <c r="D94" s="167" t="s">
        <v>75</v>
      </c>
      <c r="E94" s="168">
        <v>1</v>
      </c>
      <c r="F94" s="150"/>
      <c r="G94" s="151">
        <f t="shared" si="20"/>
        <v>0</v>
      </c>
    </row>
    <row r="95" spans="1:7" x14ac:dyDescent="0.2">
      <c r="A95" s="149" t="s">
        <v>20</v>
      </c>
      <c r="B95" s="167" t="s">
        <v>56</v>
      </c>
      <c r="C95" s="169" t="s">
        <v>220</v>
      </c>
      <c r="D95" s="167" t="s">
        <v>75</v>
      </c>
      <c r="E95" s="168">
        <v>1</v>
      </c>
      <c r="F95" s="150"/>
      <c r="G95" s="151">
        <f t="shared" si="20"/>
        <v>0</v>
      </c>
    </row>
    <row r="96" spans="1:7" x14ac:dyDescent="0.2">
      <c r="A96" s="149" t="s">
        <v>21</v>
      </c>
      <c r="B96" s="167" t="s">
        <v>56</v>
      </c>
      <c r="C96" s="169" t="s">
        <v>221</v>
      </c>
      <c r="D96" s="167" t="s">
        <v>75</v>
      </c>
      <c r="E96" s="168">
        <v>1</v>
      </c>
      <c r="F96" s="150"/>
      <c r="G96" s="151">
        <f t="shared" si="20"/>
        <v>0</v>
      </c>
    </row>
    <row r="97" spans="1:7" x14ac:dyDescent="0.2">
      <c r="A97" s="149" t="s">
        <v>22</v>
      </c>
      <c r="B97" s="167" t="s">
        <v>56</v>
      </c>
      <c r="C97" s="169" t="s">
        <v>222</v>
      </c>
      <c r="D97" s="167" t="s">
        <v>75</v>
      </c>
      <c r="E97" s="168">
        <v>1</v>
      </c>
      <c r="F97" s="150"/>
      <c r="G97" s="151">
        <f t="shared" si="20"/>
        <v>0</v>
      </c>
    </row>
    <row r="98" spans="1:7" s="166" customFormat="1" ht="31.5" customHeight="1" thickBot="1" x14ac:dyDescent="0.3">
      <c r="A98" s="170"/>
      <c r="B98" s="171" t="str">
        <f>B89</f>
        <v>Č. oddílu 3</v>
      </c>
      <c r="C98" s="172" t="s">
        <v>90</v>
      </c>
      <c r="D98" s="172"/>
      <c r="E98" s="172"/>
      <c r="F98" s="173"/>
      <c r="G98" s="194">
        <f>SUM(G91:G97)</f>
        <v>0</v>
      </c>
    </row>
    <row r="99" spans="1:7" s="179" customFormat="1" ht="12" thickBot="1" x14ac:dyDescent="0.3">
      <c r="A99" s="174"/>
      <c r="B99" s="175"/>
      <c r="C99" s="175" t="s">
        <v>92</v>
      </c>
      <c r="D99" s="175"/>
      <c r="E99" s="176"/>
      <c r="F99" s="177"/>
      <c r="G99" s="178">
        <f>G98+G88+G81+G71</f>
        <v>0</v>
      </c>
    </row>
    <row r="100" spans="1:7" ht="12" thickTop="1" x14ac:dyDescent="0.25"/>
    <row r="101" spans="1:7" x14ac:dyDescent="0.25">
      <c r="A101" s="215" t="s">
        <v>182</v>
      </c>
      <c r="B101" s="215"/>
      <c r="C101" s="215"/>
      <c r="D101" s="215"/>
      <c r="E101" s="215"/>
    </row>
  </sheetData>
  <mergeCells count="8">
    <mergeCell ref="A101:E101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2016-12-18T14:42:23Z</cp:lastPrinted>
  <dcterms:created xsi:type="dcterms:W3CDTF">2015-01-04T14:19:24Z</dcterms:created>
  <dcterms:modified xsi:type="dcterms:W3CDTF">2020-09-01T05:01:25Z</dcterms:modified>
</cp:coreProperties>
</file>