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05" yWindow="-105" windowWidth="23250" windowHeight="12570" activeTab="3"/>
  </bookViews>
  <sheets>
    <sheet name="Pokyny pro vyplnění" sheetId="11" r:id="rId1"/>
    <sheet name="Stavba" sheetId="1" r:id="rId2"/>
    <sheet name="VzorPolozky" sheetId="10" state="hidden" r:id="rId3"/>
    <sheet name="00 .0  Naklady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.0 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.0  Naklady'!$A$1:$X$93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/>
  <c r="I49"/>
  <c r="G41"/>
  <c r="F41"/>
  <c r="G40"/>
  <c r="F40"/>
  <c r="G39"/>
  <c r="F39"/>
  <c r="G92" i="12"/>
  <c r="BA67"/>
  <c r="BA36"/>
  <c r="BA31"/>
  <c r="BA29"/>
  <c r="BA27"/>
  <c r="BA25"/>
  <c r="BA23"/>
  <c r="G9"/>
  <c r="I9"/>
  <c r="K9"/>
  <c r="K8"/>
  <c r="M9"/>
  <c r="O9"/>
  <c r="Q9"/>
  <c r="V9"/>
  <c r="V8"/>
  <c r="G11"/>
  <c r="G8"/>
  <c r="I11"/>
  <c r="K11"/>
  <c r="M11"/>
  <c r="O11"/>
  <c r="O8"/>
  <c r="Q11"/>
  <c r="V11"/>
  <c r="G13"/>
  <c r="M13"/>
  <c r="I13"/>
  <c r="I8"/>
  <c r="K13"/>
  <c r="O13"/>
  <c r="Q13"/>
  <c r="Q8"/>
  <c r="V13"/>
  <c r="G14"/>
  <c r="M14"/>
  <c r="I14"/>
  <c r="K14"/>
  <c r="O14"/>
  <c r="Q14"/>
  <c r="V14"/>
  <c r="G15"/>
  <c r="I15"/>
  <c r="K15"/>
  <c r="M15"/>
  <c r="O15"/>
  <c r="Q15"/>
  <c r="V15"/>
  <c r="G16"/>
  <c r="I16"/>
  <c r="K16"/>
  <c r="M16"/>
  <c r="O16"/>
  <c r="Q16"/>
  <c r="V16"/>
  <c r="G17"/>
  <c r="M17"/>
  <c r="I17"/>
  <c r="K17"/>
  <c r="O17"/>
  <c r="Q17"/>
  <c r="V17"/>
  <c r="G19"/>
  <c r="I19"/>
  <c r="K19"/>
  <c r="K18"/>
  <c r="M19"/>
  <c r="O19"/>
  <c r="Q19"/>
  <c r="V19"/>
  <c r="V18"/>
  <c r="G20"/>
  <c r="G18"/>
  <c r="I20"/>
  <c r="K20"/>
  <c r="M20"/>
  <c r="O20"/>
  <c r="O18"/>
  <c r="Q20"/>
  <c r="V20"/>
  <c r="G22"/>
  <c r="M22"/>
  <c r="I22"/>
  <c r="I18"/>
  <c r="K22"/>
  <c r="O22"/>
  <c r="Q22"/>
  <c r="Q18"/>
  <c r="V22"/>
  <c r="G24"/>
  <c r="M24"/>
  <c r="I24"/>
  <c r="K24"/>
  <c r="O24"/>
  <c r="Q24"/>
  <c r="V24"/>
  <c r="G26"/>
  <c r="I26"/>
  <c r="K26"/>
  <c r="M26"/>
  <c r="O26"/>
  <c r="Q26"/>
  <c r="V26"/>
  <c r="G28"/>
  <c r="I28"/>
  <c r="K28"/>
  <c r="M28"/>
  <c r="O28"/>
  <c r="Q28"/>
  <c r="V28"/>
  <c r="G30"/>
  <c r="M30"/>
  <c r="I30"/>
  <c r="K30"/>
  <c r="O30"/>
  <c r="Q30"/>
  <c r="V30"/>
  <c r="G32"/>
  <c r="M32"/>
  <c r="I32"/>
  <c r="K32"/>
  <c r="O32"/>
  <c r="Q32"/>
  <c r="V32"/>
  <c r="G33"/>
  <c r="I33"/>
  <c r="K33"/>
  <c r="M33"/>
  <c r="O33"/>
  <c r="Q33"/>
  <c r="V33"/>
  <c r="G35"/>
  <c r="M35"/>
  <c r="I35"/>
  <c r="K35"/>
  <c r="O35"/>
  <c r="Q35"/>
  <c r="V35"/>
  <c r="G37"/>
  <c r="M37"/>
  <c r="I37"/>
  <c r="K37"/>
  <c r="O37"/>
  <c r="Q37"/>
  <c r="V37"/>
  <c r="G38"/>
  <c r="M38"/>
  <c r="I38"/>
  <c r="K38"/>
  <c r="O38"/>
  <c r="Q38"/>
  <c r="V38"/>
  <c r="G39"/>
  <c r="I39"/>
  <c r="K39"/>
  <c r="M39"/>
  <c r="O39"/>
  <c r="Q39"/>
  <c r="V39"/>
  <c r="G40"/>
  <c r="M40"/>
  <c r="I40"/>
  <c r="K40"/>
  <c r="O40"/>
  <c r="Q40"/>
  <c r="V40"/>
  <c r="G41"/>
  <c r="M41"/>
  <c r="I41"/>
  <c r="K41"/>
  <c r="O41"/>
  <c r="Q41"/>
  <c r="V41"/>
  <c r="G42"/>
  <c r="M42"/>
  <c r="I42"/>
  <c r="K42"/>
  <c r="O42"/>
  <c r="Q42"/>
  <c r="V42"/>
  <c r="G43"/>
  <c r="I43"/>
  <c r="K43"/>
  <c r="M43"/>
  <c r="O43"/>
  <c r="Q43"/>
  <c r="V43"/>
  <c r="G44"/>
  <c r="M44"/>
  <c r="I44"/>
  <c r="K44"/>
  <c r="O44"/>
  <c r="Q44"/>
  <c r="V44"/>
  <c r="G45"/>
  <c r="M45"/>
  <c r="I45"/>
  <c r="K45"/>
  <c r="O45"/>
  <c r="Q45"/>
  <c r="V45"/>
  <c r="G46"/>
  <c r="M46"/>
  <c r="I46"/>
  <c r="K46"/>
  <c r="O46"/>
  <c r="Q46"/>
  <c r="V46"/>
  <c r="G48"/>
  <c r="I48"/>
  <c r="K48"/>
  <c r="M48"/>
  <c r="O48"/>
  <c r="Q48"/>
  <c r="V48"/>
  <c r="G49"/>
  <c r="M49"/>
  <c r="I49"/>
  <c r="K49"/>
  <c r="O49"/>
  <c r="Q49"/>
  <c r="V49"/>
  <c r="G50"/>
  <c r="M50"/>
  <c r="I50"/>
  <c r="K50"/>
  <c r="O50"/>
  <c r="Q50"/>
  <c r="V50"/>
  <c r="G51"/>
  <c r="M51"/>
  <c r="I51"/>
  <c r="K51"/>
  <c r="O51"/>
  <c r="Q51"/>
  <c r="V51"/>
  <c r="G52"/>
  <c r="I52"/>
  <c r="K52"/>
  <c r="M52"/>
  <c r="O52"/>
  <c r="Q52"/>
  <c r="V52"/>
  <c r="G53"/>
  <c r="M53"/>
  <c r="I53"/>
  <c r="K53"/>
  <c r="O53"/>
  <c r="Q53"/>
  <c r="V53"/>
  <c r="G54"/>
  <c r="M54"/>
  <c r="I54"/>
  <c r="K54"/>
  <c r="O54"/>
  <c r="Q54"/>
  <c r="V54"/>
  <c r="G55"/>
  <c r="M55"/>
  <c r="I55"/>
  <c r="K55"/>
  <c r="O55"/>
  <c r="Q55"/>
  <c r="V55"/>
  <c r="G56"/>
  <c r="I56"/>
  <c r="K56"/>
  <c r="M56"/>
  <c r="O56"/>
  <c r="Q56"/>
  <c r="V56"/>
  <c r="G57"/>
  <c r="M57"/>
  <c r="I57"/>
  <c r="K57"/>
  <c r="O57"/>
  <c r="Q57"/>
  <c r="V57"/>
  <c r="G58"/>
  <c r="M58"/>
  <c r="I58"/>
  <c r="K58"/>
  <c r="O58"/>
  <c r="Q58"/>
  <c r="V58"/>
  <c r="G59"/>
  <c r="M59"/>
  <c r="I59"/>
  <c r="K59"/>
  <c r="O59"/>
  <c r="Q59"/>
  <c r="V59"/>
  <c r="G60"/>
  <c r="I60"/>
  <c r="K60"/>
  <c r="M60"/>
  <c r="O60"/>
  <c r="Q60"/>
  <c r="V60"/>
  <c r="G61"/>
  <c r="M61"/>
  <c r="I61"/>
  <c r="K61"/>
  <c r="O61"/>
  <c r="Q61"/>
  <c r="V61"/>
  <c r="G62"/>
  <c r="M62"/>
  <c r="I62"/>
  <c r="K62"/>
  <c r="O62"/>
  <c r="Q62"/>
  <c r="V62"/>
  <c r="G64"/>
  <c r="M64"/>
  <c r="I64"/>
  <c r="K64"/>
  <c r="O64"/>
  <c r="Q64"/>
  <c r="V64"/>
  <c r="G66"/>
  <c r="I66"/>
  <c r="K66"/>
  <c r="M66"/>
  <c r="O66"/>
  <c r="Q66"/>
  <c r="V66"/>
  <c r="G68"/>
  <c r="M68"/>
  <c r="I68"/>
  <c r="K68"/>
  <c r="O68"/>
  <c r="Q68"/>
  <c r="V68"/>
  <c r="G69"/>
  <c r="M69"/>
  <c r="I69"/>
  <c r="K69"/>
  <c r="O69"/>
  <c r="Q69"/>
  <c r="V69"/>
  <c r="G71"/>
  <c r="M71"/>
  <c r="I71"/>
  <c r="K71"/>
  <c r="O71"/>
  <c r="Q71"/>
  <c r="V71"/>
  <c r="G73"/>
  <c r="I73"/>
  <c r="K73"/>
  <c r="M73"/>
  <c r="O73"/>
  <c r="Q73"/>
  <c r="V73"/>
  <c r="G75"/>
  <c r="M75"/>
  <c r="I75"/>
  <c r="K75"/>
  <c r="O75"/>
  <c r="Q75"/>
  <c r="V75"/>
  <c r="G77"/>
  <c r="M77"/>
  <c r="I77"/>
  <c r="K77"/>
  <c r="O77"/>
  <c r="Q77"/>
  <c r="V77"/>
  <c r="G79"/>
  <c r="M79"/>
  <c r="I79"/>
  <c r="K79"/>
  <c r="O79"/>
  <c r="Q79"/>
  <c r="V79"/>
  <c r="G81"/>
  <c r="I81"/>
  <c r="K81"/>
  <c r="M81"/>
  <c r="O81"/>
  <c r="Q81"/>
  <c r="V81"/>
  <c r="G83"/>
  <c r="M83"/>
  <c r="I83"/>
  <c r="K83"/>
  <c r="O83"/>
  <c r="Q83"/>
  <c r="V83"/>
  <c r="G85"/>
  <c r="M85"/>
  <c r="I85"/>
  <c r="K85"/>
  <c r="O85"/>
  <c r="Q85"/>
  <c r="V85"/>
  <c r="G87"/>
  <c r="M87"/>
  <c r="I87"/>
  <c r="K87"/>
  <c r="O87"/>
  <c r="Q87"/>
  <c r="V87"/>
  <c r="G89"/>
  <c r="I89"/>
  <c r="K89"/>
  <c r="M89"/>
  <c r="O89"/>
  <c r="Q89"/>
  <c r="V89"/>
  <c r="AE92"/>
  <c r="I20" i="1"/>
  <c r="I19"/>
  <c r="I18"/>
  <c r="I17"/>
  <c r="I16"/>
  <c r="I51"/>
  <c r="J50"/>
  <c r="F42"/>
  <c r="G23"/>
  <c r="G42"/>
  <c r="G25"/>
  <c r="H42"/>
  <c r="I39"/>
  <c r="I42"/>
  <c r="J41"/>
  <c r="I41"/>
  <c r="I40"/>
  <c r="J49"/>
  <c r="J51"/>
  <c r="A27"/>
  <c r="M18" i="12"/>
  <c r="M8"/>
  <c r="AF92"/>
  <c r="J40" i="1"/>
  <c r="J39"/>
  <c r="J42"/>
  <c r="I21"/>
  <c r="J28"/>
  <c r="J26"/>
  <c r="G38"/>
  <c r="F38"/>
  <c r="J23"/>
  <c r="J24"/>
  <c r="J25"/>
  <c r="J27"/>
  <c r="E24"/>
  <c r="G24"/>
  <c r="E26"/>
  <c r="G26"/>
  <c r="G28"/>
  <c r="G27"/>
  <c r="G29"/>
  <c r="A28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lenka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<sst xmlns="http://schemas.openxmlformats.org/spreadsheetml/2006/main" count="590" uniqueCount="244">
  <si>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</si>
  <si>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</si>
  <si>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</si>
  <si>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</si>
  <si>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</si>
  <si>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</si>
  <si>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</si>
  <si>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</si>
  <si>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</si>
  <si>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</si>
  <si>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</si>
  <si>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</si>
  <si>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</si>
  <si>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</si>
  <si>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</si>
  <si>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</si>
  <si>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</si>
  <si>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</si>
  <si>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</si>
  <si>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</si>
  <si>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</si>
  <si>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</si>
  <si>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</si>
  <si>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</si>
  <si>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</si>
  <si>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</si>
  <si>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</si>
  <si>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</si>
  <si>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</si>
  <si>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</si>
  <si>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</si>
  <si>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</si>
  <si>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</si>
  <si>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</si>
  <si>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</si>
  <si>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</si>
  <si>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</si>
  <si>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</si>
  <si>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</si>
  <si>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</si>
  <si>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</si>
  <si>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</si>
  <si>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</si>
  <si>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 xml:space="preserve">.0 </t>
  </si>
  <si>
    <t>VN+ON</t>
  </si>
  <si>
    <t>00</t>
  </si>
  <si>
    <t>Vedlejší a ostatní náklady</t>
  </si>
  <si>
    <t>Objekt:</t>
  </si>
  <si>
    <t>Rozpočet:</t>
  </si>
  <si>
    <t>PFB190035</t>
  </si>
  <si>
    <t>AREÁL VFU BRNO, OBJEKT 31 - ÚSTAV BIOLOGIE A ZVÍŘAT</t>
  </si>
  <si>
    <t>Veterinární a farmaceutická univerzita Brno</t>
  </si>
  <si>
    <t>Brno</t>
  </si>
  <si>
    <t>62157124</t>
  </si>
  <si>
    <t>CZ62157124</t>
  </si>
  <si>
    <t>PROJECT building s.r.o.</t>
  </si>
  <si>
    <t>Erbenova 375/8</t>
  </si>
  <si>
    <t>Brno-Černá Pole</t>
  </si>
  <si>
    <t>60200</t>
  </si>
  <si>
    <t>47917431</t>
  </si>
  <si>
    <t>CZ47917431</t>
  </si>
  <si>
    <t>Ing. Lenka Žampachová</t>
  </si>
  <si>
    <t>Žižkova 62</t>
  </si>
  <si>
    <t>61600</t>
  </si>
  <si>
    <t>46243160</t>
  </si>
  <si>
    <t>Stavba</t>
  </si>
  <si>
    <t>Ostatní a vedlejší náklady</t>
  </si>
  <si>
    <t>Celkem za stavbu</t>
  </si>
  <si>
    <t>CZK</t>
  </si>
  <si>
    <t>Rekapitulace dílů</t>
  </si>
  <si>
    <t>Typ dílu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</si>
  <si>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</si>
  <si>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</si>
  <si>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</si>
  <si>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</si>
  <si>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</si>
  <si>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</si>
  <si>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</si>
  <si>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</si>
  <si>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</si>
  <si>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</si>
  <si>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</si>
  <si>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</si>
  <si>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</si>
  <si>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</si>
  <si>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</si>
  <si>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</si>
  <si>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</si>
  <si>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</si>
  <si>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</si>
  <si>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</si>
  <si>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</si>
  <si>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</si>
  <si>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</si>
  <si>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</si>
  <si>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</si>
  <si>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</si>
  <si>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</si>
  <si>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</si>
  <si>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</si>
  <si>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</si>
  <si>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</si>
  <si>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</si>
  <si>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</si>
  <si>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</si>
  <si>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20/ I</t>
  </si>
  <si>
    <t>Indiv</t>
  </si>
  <si>
    <t>Práce</t>
  </si>
  <si>
    <t>POL1_9</t>
  </si>
  <si>
    <t>Veškeré náklady spojené s vybudováním, provozem a odstraněním zařízení staveniště.</t>
  </si>
  <si>
    <t>POP</t>
  </si>
  <si>
    <t>005124010R</t>
  </si>
  <si>
    <t>Koordinační činnost</t>
  </si>
  <si>
    <t>VRN</t>
  </si>
  <si>
    <t>POL99_8</t>
  </si>
  <si>
    <t>vč.zajištění koordinace mezi dodavatelem a provozovateli objektu</t>
  </si>
  <si>
    <t>00521103  1</t>
  </si>
  <si>
    <t>Zaměření stavby před rekonstrukcí, provedení sondážních prací (inž.sítě,instal.šachty,dobetonávky ..</t>
  </si>
  <si>
    <t>m</t>
  </si>
  <si>
    <t>Vlastní</t>
  </si>
  <si>
    <t>00521103  2</t>
  </si>
  <si>
    <t>Doplňkové kamerové zkoušky rozvodů kanalizace</t>
  </si>
  <si>
    <t>00521103  3</t>
  </si>
  <si>
    <t>Zaměření inženýrských sítí před výstavbou</t>
  </si>
  <si>
    <t>00521103  4</t>
  </si>
  <si>
    <t>Ochrana stávaj.zpevněné plochy z betonové dlažby pomocí ocelových plátů montáž+demontáž</t>
  </si>
  <si>
    <t>m2</t>
  </si>
  <si>
    <t>00521103  5</t>
  </si>
  <si>
    <t>Užívaní areálových ploch a prostranství-dočasná zpevněná plocha ze silničních panelů</t>
  </si>
  <si>
    <t>004111010R</t>
  </si>
  <si>
    <t xml:space="preserve">Průzkumné práce </t>
  </si>
  <si>
    <t>005211010R</t>
  </si>
  <si>
    <t>Předání a převzetí staveniště</t>
  </si>
  <si>
    <t>POL99_</t>
  </si>
  <si>
    <t>Náklady spojené s účastí zhotovitele na předání a převzetí staveniště.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</si>
  <si>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</si>
  <si>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</si>
  <si>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</si>
  <si>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</si>
  <si>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</si>
  <si>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</si>
  <si>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</si>
  <si>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</si>
  <si>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</si>
  <si>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005231030R</t>
  </si>
  <si>
    <t xml:space="preserve">Zkušební provoz </t>
  </si>
  <si>
    <t>Náklady zhotovitele na účast na zkušebním provozu včetně všech rizik vyplývajících z nutnosti zásahu či úprav zkoušeného zařízení.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</si>
  <si>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</si>
  <si>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</si>
  <si>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</si>
  <si>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</si>
  <si>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>005241020R</t>
  </si>
  <si>
    <t xml:space="preserve">Geodetické zaměření skutečného provedení  </t>
  </si>
  <si>
    <t>Náklady na provedení geodetického zaměření skutečného provedení  stavby</t>
  </si>
  <si>
    <t>005261010R</t>
  </si>
  <si>
    <t>Pojištění dodavatele a pojištění díla</t>
  </si>
  <si>
    <t>POL99_2</t>
  </si>
  <si>
    <t>Náklady spojené s povinným pojištěním dodavatele nebo stavebního díla či jeho části, v rozsahu obchodních podmínek.</t>
  </si>
  <si>
    <t>005281010R</t>
  </si>
  <si>
    <t>Propagace</t>
  </si>
  <si>
    <t>00411102 z</t>
  </si>
  <si>
    <t>Práce inspektora TIČR po dobu stavby včetně vytvoření revize</t>
  </si>
  <si>
    <t>hod</t>
  </si>
  <si>
    <t>004111020R 1</t>
  </si>
  <si>
    <t>Vyrobní dokumentace  hliníkových výrobků a prosklené fasády</t>
  </si>
  <si>
    <t>ks</t>
  </si>
  <si>
    <t>004111020R 2</t>
  </si>
  <si>
    <t>Vyrobní dokumentace  truhlářských,zámečnických a klempířských výrobků</t>
  </si>
  <si>
    <t>004111020R 3</t>
  </si>
  <si>
    <t>Výrobní dokumentace postupu sanace vlhkého zdiva</t>
  </si>
  <si>
    <t>004111020R 4</t>
  </si>
  <si>
    <t>Výrobní dokumentace zastínění a zatemnění</t>
  </si>
  <si>
    <t>004111020R 6</t>
  </si>
  <si>
    <t>Výrobní koordinační dokumentace  - prováděcí  technol.postup bouracích prací SO 001</t>
  </si>
  <si>
    <t>004111020R 7</t>
  </si>
  <si>
    <t>Výrobní dokumentace  výrobků  ocel.konstrukcí</t>
  </si>
  <si>
    <t>004111020R 8</t>
  </si>
  <si>
    <t>Výrobní dokumentace  výrobků  beton.konstrukcí (armovací výkresy atd.)</t>
  </si>
  <si>
    <t>004111020R 9</t>
  </si>
  <si>
    <t>Výrobní dokumentace  -koordinační výkresy profesí všech podlaží SO 001</t>
  </si>
  <si>
    <t>vč.zpracování revize prostupů a stavebních úprav</t>
  </si>
  <si>
    <t xml:space="preserve">004111020R11  </t>
  </si>
  <si>
    <t>004111020R12</t>
  </si>
  <si>
    <t>Vyrobní dokumentace  výrobků vnitřního vybavení</t>
  </si>
  <si>
    <t>004111020R13</t>
  </si>
  <si>
    <t>Kladečská dokumentace dlažeb a obkladů</t>
  </si>
  <si>
    <t>004111020R14</t>
  </si>
  <si>
    <t>Projektová dokumentace skutečného provedení SO 001 - D.1.1 - Stavební část</t>
  </si>
  <si>
    <t>004111020R15</t>
  </si>
  <si>
    <t>Projektová dokumentace skutečného provedení SO 001 - D.1.4.1 Zařízení ÚT</t>
  </si>
  <si>
    <t>004111020R16</t>
  </si>
  <si>
    <t>Projektová dokumentace skutečného provedení SO 001 - D.1.4.3 Zařízení VZT</t>
  </si>
  <si>
    <t>004111020R17</t>
  </si>
  <si>
    <t>Projektová dokumentace skutečného provedení SO 001 - D.1.3 PBŘ</t>
  </si>
  <si>
    <t>004111020R18</t>
  </si>
  <si>
    <t>Projektová dokumentace skutečného provedení SO 001 - D.1.4.5 Zařízení ZTI</t>
  </si>
  <si>
    <t>004111020R19</t>
  </si>
  <si>
    <t>Projektová dokumentace skutečného provedení SO 001 - D.1.4.6 Plynová zařízení</t>
  </si>
  <si>
    <t>004111020R20</t>
  </si>
  <si>
    <t>Projektová dokumentace skutečného provedení SO 001 - D.1.4.7 Zařízení silnoproudu</t>
  </si>
  <si>
    <t>004111020R31</t>
  </si>
  <si>
    <t>Projektová dokumentace skutečného provedení SO 001 - D.1.4.8 Zařízení slaboproudu</t>
  </si>
  <si>
    <t>004111020R34</t>
  </si>
  <si>
    <t>Projektová dokumentace skutečného provedení SO 001 - D.1.4.4 Zařízení MaR</t>
  </si>
  <si>
    <t>004111020R41</t>
  </si>
  <si>
    <t>Projektová dokumentace skutečného provedení  PS02</t>
  </si>
  <si>
    <t>004111020R42</t>
  </si>
  <si>
    <t>Projektová dokumentace skutečného provedení  PS03</t>
  </si>
  <si>
    <t>004111120R15</t>
  </si>
  <si>
    <t>Náklady spojené se vzorkováním materiálů a výrobků , zákona (klimatizace,VZT...)</t>
  </si>
  <si>
    <t>004111120R35</t>
  </si>
  <si>
    <t>Měření hluku v provozu veškerého technologického vybavení a všechny ostatní závazky vyplývající ze, zákona (klimatizace,VZT...)</t>
  </si>
  <si>
    <t>005211080R a</t>
  </si>
  <si>
    <t>Bezpečnostní a hygienická opatření na staveništi -plán BOZP</t>
  </si>
  <si>
    <t>005211080R b</t>
  </si>
  <si>
    <t>Bezpečnostní a hygienická opatření na staveništi  - Neprůhledné oplocení v.2,0 m včetně bran</t>
  </si>
  <si>
    <t>005231040R a</t>
  </si>
  <si>
    <t>Provozní řády -celkový  SO 001</t>
  </si>
  <si>
    <t>Vypracování požárního a evakuačního plánu</t>
  </si>
  <si>
    <t>005231040R b</t>
  </si>
  <si>
    <t>Provozní řády Požární a evakuační plán objektu SO 001</t>
  </si>
  <si>
    <t>005231040R c</t>
  </si>
  <si>
    <t>Provozní řády - SO 001- Zařízení ÚT</t>
  </si>
  <si>
    <t>vypracování návodů k obsluze, zaškolení obsluhy</t>
  </si>
  <si>
    <t>005231040R d</t>
  </si>
  <si>
    <t>Provozní řády - SO 001 - Zařízení MaR</t>
  </si>
  <si>
    <t>Provozní řád včetně vypracování návodů k obsluze, zaškolení obsluhy</t>
  </si>
  <si>
    <t>005231040R e</t>
  </si>
  <si>
    <t>Provozní řády - SO 001 - Zařízení VZT a chlazení</t>
  </si>
  <si>
    <t>005231040R f</t>
  </si>
  <si>
    <t>Provozní řády - SO 001 - Zařízení ZTI</t>
  </si>
  <si>
    <t>005231040R g</t>
  </si>
  <si>
    <t>Provozní řády - SO 001 - Plynová zařízení</t>
  </si>
  <si>
    <t>005231040R h</t>
  </si>
  <si>
    <t>Provozní řády - SO 001 - Zařízení silnoproudu včetně bleskosvodu</t>
  </si>
  <si>
    <t>005231040R i</t>
  </si>
  <si>
    <t>Provozní řády - SO 001 - Zařízení  slaboproudu</t>
  </si>
  <si>
    <t>005231040R k</t>
  </si>
  <si>
    <t>005231040R l</t>
  </si>
  <si>
    <t>Provozní řády - PS 03 AVT</t>
  </si>
  <si>
    <t>SUM</t>
  </si>
  <si>
    <t>END</t>
  </si>
  <si>
    <t>Provozní řády - PS 02 Zařízení vertikální dopravy</t>
  </si>
  <si>
    <t>Dokumentace skutečného provedení (kompletní PD pro stavební úřad ke kolaudaci)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</si>
</sst>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7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19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17" xfId="0" applyNumberFormat="1" applyFont="1" applyFill="1" applyBorder="1" applyAlignment="1">
      <alignment vertical="center"/>
    </xf>
    <xf numFmtId="4" fontId="7" fillId="4" borderId="8" xfId="0" applyNumberFormat="1" applyFont="1" applyFill="1" applyBorder="1" applyAlignment="1">
      <alignment vertical="center" wrapText="1"/>
    </xf>
    <xf numFmtId="4" fontId="10" fillId="4" borderId="16" xfId="0" applyNumberFormat="1" applyFont="1" applyFill="1" applyBorder="1" applyAlignment="1">
      <alignment horizontal="center" vertical="center" wrapText="1" shrinkToFit="1"/>
    </xf>
    <xf numFmtId="4" fontId="7" fillId="4" borderId="17" xfId="0" applyNumberFormat="1" applyFont="1" applyFill="1" applyBorder="1" applyAlignment="1">
      <alignment horizontal="center" vertical="center" wrapText="1" shrinkToFit="1"/>
    </xf>
    <xf numFmtId="4" fontId="7" fillId="4" borderId="16" xfId="0" applyNumberFormat="1" applyFont="1" applyFill="1" applyBorder="1" applyAlignment="1">
      <alignment horizontal="center" vertical="center" wrapText="1" shrinkToFit="1"/>
    </xf>
    <xf numFmtId="3" fontId="7" fillId="4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8" xfId="0" applyNumberFormat="1" applyFont="1" applyBorder="1" applyAlignment="1">
      <alignment horizontal="right" vertical="center" wrapText="1" shrinkToFit="1"/>
    </xf>
    <xf numFmtId="4" fontId="3" fillId="0" borderId="8" xfId="0" applyNumberFormat="1" applyFont="1" applyBorder="1" applyAlignment="1">
      <alignment horizontal="right" vertical="center" shrinkToFit="1"/>
    </xf>
    <xf numFmtId="4" fontId="0" fillId="0" borderId="8" xfId="0" applyNumberFormat="1" applyBorder="1" applyAlignment="1">
      <alignment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8" xfId="0" applyNumberFormat="1" applyFont="1" applyBorder="1" applyAlignment="1">
      <alignment vertical="center" wrapText="1" shrinkToFit="1"/>
    </xf>
    <xf numFmtId="4" fontId="8" fillId="0" borderId="8" xfId="0" applyNumberFormat="1" applyFont="1" applyBorder="1" applyAlignment="1">
      <alignment vertical="center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8" xfId="0" applyNumberFormat="1" applyBorder="1" applyAlignment="1">
      <alignment vertical="center" wrapText="1" shrinkToFit="1"/>
    </xf>
    <xf numFmtId="4" fontId="15" fillId="2" borderId="8" xfId="0" applyNumberFormat="1" applyFont="1" applyFill="1" applyBorder="1" applyAlignment="1">
      <alignment vertical="center" wrapText="1" shrinkToFit="1"/>
    </xf>
    <xf numFmtId="4" fontId="15" fillId="2" borderId="8" xfId="0" applyNumberFormat="1" applyFont="1" applyFill="1" applyBorder="1" applyAlignment="1">
      <alignment vertical="center" shrinkToFit="1"/>
    </xf>
    <xf numFmtId="4" fontId="0" fillId="2" borderId="16" xfId="0" applyNumberFormat="1" applyFill="1" applyBorder="1" applyAlignment="1">
      <alignment vertical="center" shrinkToFit="1"/>
    </xf>
    <xf numFmtId="3" fontId="0" fillId="2" borderId="16" xfId="0" applyNumberFormat="1" applyFill="1" applyBorder="1" applyAlignment="1">
      <alignment vertical="center"/>
    </xf>
    <xf numFmtId="0" fontId="4" fillId="2" borderId="20" xfId="0" applyFont="1" applyFill="1" applyBorder="1" applyAlignment="1">
      <alignment horizontal="left" vertical="center" indent="1"/>
    </xf>
    <xf numFmtId="0" fontId="5" fillId="2" borderId="21" xfId="0" applyFont="1" applyFill="1" applyBorder="1" applyAlignment="1">
      <alignment horizontal="left" vertical="center" wrapText="1"/>
    </xf>
    <xf numFmtId="0" fontId="0" fillId="2" borderId="21" xfId="0" applyFill="1" applyBorder="1" applyAlignment="1">
      <alignment horizontal="left" vertical="center" wrapText="1"/>
    </xf>
    <xf numFmtId="4" fontId="4" fillId="2" borderId="21" xfId="0" applyNumberFormat="1" applyFont="1" applyFill="1" applyBorder="1" applyAlignment="1">
      <alignment horizontal="left" vertical="center"/>
    </xf>
    <xf numFmtId="49" fontId="0" fillId="2" borderId="22" xfId="0" applyNumberFormat="1" applyFill="1" applyBorder="1" applyAlignment="1">
      <alignment horizontal="left" vertical="center"/>
    </xf>
    <xf numFmtId="0" fontId="0" fillId="2" borderId="21" xfId="0" applyFill="1" applyBorder="1" applyAlignment="1">
      <alignment wrapText="1"/>
    </xf>
    <xf numFmtId="0" fontId="0" fillId="2" borderId="21" xfId="0" applyFill="1" applyBorder="1"/>
    <xf numFmtId="49" fontId="8" fillId="2" borderId="22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7" fillId="0" borderId="19" xfId="0" applyFont="1" applyBorder="1"/>
    <xf numFmtId="0" fontId="16" fillId="4" borderId="17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3" fontId="7" fillId="0" borderId="16" xfId="0" applyNumberFormat="1" applyFont="1" applyBorder="1" applyAlignment="1">
      <alignment vertical="center"/>
    </xf>
    <xf numFmtId="3" fontId="7" fillId="2" borderId="16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2" borderId="16" xfId="0" applyNumberFormat="1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16" xfId="0" applyFont="1" applyBorder="1" applyAlignment="1">
      <alignment vertical="center"/>
    </xf>
    <xf numFmtId="0" fontId="0" fillId="2" borderId="16" xfId="0" applyFont="1" applyFill="1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0" fontId="0" fillId="4" borderId="17" xfId="0" applyFill="1" applyBorder="1"/>
    <xf numFmtId="0" fontId="0" fillId="4" borderId="16" xfId="0" applyFill="1" applyBorder="1"/>
    <xf numFmtId="0" fontId="0" fillId="4" borderId="16" xfId="0" applyFill="1" applyBorder="1" applyAlignment="1">
      <alignment horizontal="center"/>
    </xf>
    <xf numFmtId="49" fontId="0" fillId="4" borderId="16" xfId="0" applyNumberFormat="1" applyFill="1" applyBorder="1"/>
    <xf numFmtId="0" fontId="0" fillId="4" borderId="16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7" xfId="0" applyFont="1" applyFill="1" applyBorder="1" applyAlignment="1">
      <alignment vertical="top"/>
    </xf>
    <xf numFmtId="49" fontId="8" fillId="2" borderId="8" xfId="0" applyNumberFormat="1" applyFont="1" applyFill="1" applyBorder="1" applyAlignment="1">
      <alignment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3" xfId="0" applyFont="1" applyFill="1" applyBorder="1" applyAlignment="1">
      <alignment vertical="top"/>
    </xf>
    <xf numFmtId="49" fontId="8" fillId="2" borderId="13" xfId="0" applyNumberFormat="1" applyFont="1" applyFill="1" applyBorder="1" applyAlignment="1">
      <alignment vertical="top"/>
    </xf>
    <xf numFmtId="0" fontId="8" fillId="2" borderId="13" xfId="0" applyFont="1" applyFill="1" applyBorder="1" applyAlignment="1">
      <alignment horizontal="center" vertical="top" shrinkToFit="1"/>
    </xf>
    <xf numFmtId="164" fontId="8" fillId="2" borderId="13" xfId="0" applyNumberFormat="1" applyFont="1" applyFill="1" applyBorder="1" applyAlignment="1">
      <alignment vertical="top" shrinkToFit="1"/>
    </xf>
    <xf numFmtId="4" fontId="8" fillId="2" borderId="13" xfId="0" applyNumberFormat="1" applyFont="1" applyFill="1" applyBorder="1" applyAlignment="1">
      <alignment vertical="top" shrinkToFit="1"/>
    </xf>
    <xf numFmtId="4" fontId="8" fillId="2" borderId="24" xfId="0" applyNumberFormat="1" applyFont="1" applyFill="1" applyBorder="1" applyAlignment="1">
      <alignment vertical="top" shrinkToFit="1"/>
    </xf>
    <xf numFmtId="0" fontId="17" fillId="0" borderId="25" xfId="0" applyFont="1" applyBorder="1" applyAlignment="1">
      <alignment vertical="top"/>
    </xf>
    <xf numFmtId="49" fontId="17" fillId="0" borderId="26" xfId="0" applyNumberFormat="1" applyFont="1" applyBorder="1" applyAlignment="1">
      <alignment vertical="top"/>
    </xf>
    <xf numFmtId="0" fontId="17" fillId="0" borderId="26" xfId="0" applyFont="1" applyBorder="1" applyAlignment="1">
      <alignment horizontal="center" vertical="top" shrinkToFit="1"/>
    </xf>
    <xf numFmtId="164" fontId="17" fillId="0" borderId="26" xfId="0" applyNumberFormat="1" applyFont="1" applyBorder="1" applyAlignment="1">
      <alignment vertical="top" shrinkToFit="1"/>
    </xf>
    <xf numFmtId="4" fontId="17" fillId="3" borderId="26" xfId="0" applyNumberFormat="1" applyFont="1" applyFill="1" applyBorder="1" applyAlignment="1" applyProtection="1">
      <alignment vertical="top" shrinkToFit="1"/>
      <protection locked="0"/>
    </xf>
    <xf numFmtId="4" fontId="17" fillId="0" borderId="26" xfId="0" applyNumberFormat="1" applyFont="1" applyBorder="1" applyAlignment="1">
      <alignment vertical="top" shrinkToFit="1"/>
    </xf>
    <xf numFmtId="4" fontId="17" fillId="0" borderId="27" xfId="0" applyNumberFormat="1" applyFont="1" applyBorder="1" applyAlignment="1">
      <alignment vertical="top" shrinkToFit="1"/>
    </xf>
    <xf numFmtId="0" fontId="17" fillId="0" borderId="28" xfId="0" applyFont="1" applyBorder="1" applyAlignment="1">
      <alignment vertical="top"/>
    </xf>
    <xf numFmtId="49" fontId="17" fillId="0" borderId="29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29" xfId="0" applyNumberFormat="1" applyFont="1" applyBorder="1" applyAlignment="1">
      <alignment vertical="top" shrinkToFit="1"/>
    </xf>
    <xf numFmtId="4" fontId="17" fillId="3" borderId="29" xfId="0" applyNumberFormat="1" applyFont="1" applyFill="1" applyBorder="1" applyAlignment="1" applyProtection="1">
      <alignment vertical="top" shrinkToFit="1"/>
      <protection locked="0"/>
    </xf>
    <xf numFmtId="4" fontId="17" fillId="0" borderId="29" xfId="0" applyNumberFormat="1" applyFont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2" borderId="31" xfId="0" applyNumberFormat="1" applyFont="1" applyFill="1" applyBorder="1" applyAlignment="1">
      <alignment vertical="top"/>
    </xf>
    <xf numFmtId="49" fontId="8" fillId="2" borderId="13" xfId="0" applyNumberFormat="1" applyFont="1" applyFill="1" applyBorder="1" applyAlignment="1">
      <alignment horizontal="left" vertical="top" wrapText="1"/>
    </xf>
    <xf numFmtId="49" fontId="17" fillId="0" borderId="26" xfId="0" applyNumberFormat="1" applyFont="1" applyBorder="1" applyAlignment="1">
      <alignment horizontal="left" vertical="top" wrapText="1"/>
    </xf>
    <xf numFmtId="49" fontId="17" fillId="0" borderId="2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8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4" fontId="8" fillId="0" borderId="8" xfId="0" applyNumberFormat="1" applyFont="1" applyBorder="1" applyAlignment="1">
      <alignment vertical="center" wrapText="1"/>
    </xf>
    <xf numFmtId="4" fontId="0" fillId="2" borderId="17" xfId="0" applyNumberFormat="1" applyFill="1" applyBorder="1" applyAlignment="1">
      <alignment vertical="center"/>
    </xf>
    <xf numFmtId="4" fontId="0" fillId="2" borderId="8" xfId="0" applyNumberFormat="1" applyFill="1" applyBorder="1" applyAlignment="1">
      <alignment vertical="center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2" fontId="12" fillId="2" borderId="21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3" fillId="0" borderId="31" xfId="0" applyNumberFormat="1" applyFont="1" applyBorder="1" applyAlignment="1">
      <alignment horizontal="right" vertical="center" indent="1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1" xfId="0" applyNumberFormat="1" applyFont="1" applyBorder="1" applyAlignment="1">
      <alignment horizontal="right" vertical="center" indent="1"/>
    </xf>
    <xf numFmtId="4" fontId="12" fillId="2" borderId="21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49" fontId="8" fillId="0" borderId="13" xfId="0" applyNumberFormat="1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31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9" fontId="6" fillId="2" borderId="13" xfId="0" applyNumberFormat="1" applyFont="1" applyFill="1" applyBorder="1" applyAlignment="1">
      <alignment horizontal="left" vertical="center" wrapText="1"/>
    </xf>
    <xf numFmtId="0" fontId="0" fillId="2" borderId="13" xfId="0" applyFill="1" applyBorder="1" applyAlignment="1">
      <alignment wrapText="1"/>
    </xf>
    <xf numFmtId="0" fontId="0" fillId="2" borderId="14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31" xfId="0" applyNumberFormat="1" applyBorder="1" applyAlignment="1">
      <alignment vertical="center" shrinkToFit="1"/>
    </xf>
    <xf numFmtId="0" fontId="18" fillId="0" borderId="13" xfId="0" applyNumberFormat="1" applyFont="1" applyBorder="1" applyAlignment="1">
      <alignment horizontal="left" vertical="top" wrapText="1"/>
    </xf>
    <xf numFmtId="0" fontId="18" fillId="0" borderId="13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1" xfId="0" applyBorder="1" applyAlignment="1">
      <alignment vertical="center"/>
    </xf>
    <xf numFmtId="49" fontId="0" fillId="2" borderId="8" xfId="0" applyNumberForma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31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38</v>
      </c>
    </row>
    <row r="2" spans="1:7" ht="57.75" customHeight="1">
      <c r="A2" s="192" t="s">
        <v>39</v>
      </c>
      <c r="B2" s="192"/>
      <c r="C2" s="192"/>
      <c r="D2" s="192"/>
      <c r="E2" s="192"/>
      <c r="F2" s="192"/>
      <c r="G2" s="192"/>
    </row>
  </sheetData>
  <sheetProtection sheet="1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4"/>
  <sheetViews>
    <sheetView showGridLines="0" topLeftCell="B21" zoomScaleNormal="100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6" t="s">
        <v>36</v>
      </c>
      <c r="B1" s="231" t="s">
        <v>41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>
      <c r="A2" s="2"/>
      <c r="B2" s="75" t="s">
        <v>22</v>
      </c>
      <c r="C2" s="76"/>
      <c r="D2" s="77" t="s">
        <v>49</v>
      </c>
      <c r="E2" s="237" t="s">
        <v>50</v>
      </c>
      <c r="F2" s="238"/>
      <c r="G2" s="238"/>
      <c r="H2" s="238"/>
      <c r="I2" s="238"/>
      <c r="J2" s="239"/>
      <c r="O2" s="1"/>
    </row>
    <row r="3" spans="1:15" ht="27" customHeight="1">
      <c r="A3" s="2"/>
      <c r="B3" s="78" t="s">
        <v>47</v>
      </c>
      <c r="C3" s="76"/>
      <c r="D3" s="79" t="s">
        <v>45</v>
      </c>
      <c r="E3" s="240" t="s">
        <v>46</v>
      </c>
      <c r="F3" s="241"/>
      <c r="G3" s="241"/>
      <c r="H3" s="241"/>
      <c r="I3" s="241"/>
      <c r="J3" s="242"/>
    </row>
    <row r="4" spans="1:15" ht="23.25" customHeight="1">
      <c r="A4" s="72">
        <v>3122</v>
      </c>
      <c r="B4" s="80" t="s">
        <v>48</v>
      </c>
      <c r="C4" s="81"/>
      <c r="D4" s="82" t="s">
        <v>43</v>
      </c>
      <c r="E4" s="215" t="s">
        <v>44</v>
      </c>
      <c r="F4" s="216"/>
      <c r="G4" s="216"/>
      <c r="H4" s="216"/>
      <c r="I4" s="216"/>
      <c r="J4" s="217"/>
    </row>
    <row r="5" spans="1:15" ht="24" customHeight="1">
      <c r="A5" s="2"/>
      <c r="B5" s="30" t="s">
        <v>42</v>
      </c>
      <c r="D5" s="220" t="s">
        <v>51</v>
      </c>
      <c r="E5" s="221"/>
      <c r="F5" s="221"/>
      <c r="G5" s="221"/>
      <c r="H5" s="18" t="s">
        <v>40</v>
      </c>
      <c r="I5" s="83" t="s">
        <v>53</v>
      </c>
      <c r="J5" s="8"/>
    </row>
    <row r="6" spans="1:15" ht="15.75" customHeight="1">
      <c r="A6" s="2"/>
      <c r="B6" s="27"/>
      <c r="C6" s="52"/>
      <c r="D6" s="222"/>
      <c r="E6" s="223"/>
      <c r="F6" s="223"/>
      <c r="G6" s="223"/>
      <c r="H6" s="18" t="s">
        <v>34</v>
      </c>
      <c r="I6" s="83" t="s">
        <v>54</v>
      </c>
      <c r="J6" s="8"/>
    </row>
    <row r="7" spans="1:15" ht="15.75" customHeight="1">
      <c r="A7" s="2"/>
      <c r="B7" s="28"/>
      <c r="C7" s="53"/>
      <c r="D7" s="73"/>
      <c r="E7" s="224" t="s">
        <v>52</v>
      </c>
      <c r="F7" s="225"/>
      <c r="G7" s="225"/>
      <c r="H7" s="23"/>
      <c r="I7" s="22"/>
      <c r="J7" s="33"/>
    </row>
    <row r="8" spans="1:15" ht="24" hidden="1" customHeight="1">
      <c r="A8" s="2"/>
      <c r="B8" s="30" t="s">
        <v>20</v>
      </c>
      <c r="D8" s="74" t="s">
        <v>55</v>
      </c>
      <c r="H8" s="18" t="s">
        <v>40</v>
      </c>
      <c r="I8" s="83" t="s">
        <v>59</v>
      </c>
      <c r="J8" s="8"/>
    </row>
    <row r="9" spans="1:15" ht="15.75" hidden="1" customHeight="1">
      <c r="A9" s="2"/>
      <c r="B9" s="2"/>
      <c r="D9" s="74" t="s">
        <v>56</v>
      </c>
      <c r="H9" s="18" t="s">
        <v>34</v>
      </c>
      <c r="I9" s="83" t="s">
        <v>60</v>
      </c>
      <c r="J9" s="8"/>
    </row>
    <row r="10" spans="1:15" ht="15.75" hidden="1" customHeight="1">
      <c r="A10" s="2"/>
      <c r="B10" s="34"/>
      <c r="C10" s="53"/>
      <c r="D10" s="73" t="s">
        <v>58</v>
      </c>
      <c r="E10" s="84" t="s">
        <v>57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228" t="s">
        <v>61</v>
      </c>
      <c r="E11" s="228"/>
      <c r="F11" s="228"/>
      <c r="G11" s="228"/>
      <c r="H11" s="18" t="s">
        <v>40</v>
      </c>
      <c r="I11" s="86" t="s">
        <v>64</v>
      </c>
      <c r="J11" s="8"/>
    </row>
    <row r="12" spans="1:15" ht="15.75" customHeight="1">
      <c r="A12" s="2"/>
      <c r="B12" s="27"/>
      <c r="C12" s="52"/>
      <c r="D12" s="227" t="s">
        <v>62</v>
      </c>
      <c r="E12" s="227"/>
      <c r="F12" s="227"/>
      <c r="G12" s="227"/>
      <c r="H12" s="18" t="s">
        <v>34</v>
      </c>
      <c r="I12" s="87"/>
      <c r="J12" s="8"/>
    </row>
    <row r="13" spans="1:15" ht="15.75" customHeight="1">
      <c r="A13" s="2"/>
      <c r="B13" s="28"/>
      <c r="C13" s="53"/>
      <c r="D13" s="85" t="s">
        <v>63</v>
      </c>
      <c r="E13" s="218" t="s">
        <v>52</v>
      </c>
      <c r="F13" s="219"/>
      <c r="G13" s="219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243"/>
      <c r="F15" s="243"/>
      <c r="G15" s="229"/>
      <c r="H15" s="229"/>
      <c r="I15" s="229" t="s">
        <v>29</v>
      </c>
      <c r="J15" s="230"/>
    </row>
    <row r="16" spans="1:15" ht="23.25" customHeight="1">
      <c r="A16" s="144" t="s">
        <v>24</v>
      </c>
      <c r="B16" s="37" t="s">
        <v>24</v>
      </c>
      <c r="C16" s="58"/>
      <c r="D16" s="59"/>
      <c r="E16" s="201"/>
      <c r="F16" s="211"/>
      <c r="G16" s="201"/>
      <c r="H16" s="211"/>
      <c r="I16" s="201">
        <f>SUMIF(F49:F50,A16,I49:I50)+SUMIF(F49:F50,"PSU",I49:I50)</f>
        <v>0</v>
      </c>
      <c r="J16" s="202"/>
    </row>
    <row r="17" spans="1:10" ht="23.25" customHeight="1">
      <c r="A17" s="144" t="s">
        <v>25</v>
      </c>
      <c r="B17" s="37" t="s">
        <v>25</v>
      </c>
      <c r="C17" s="58"/>
      <c r="D17" s="59"/>
      <c r="E17" s="201"/>
      <c r="F17" s="211"/>
      <c r="G17" s="201"/>
      <c r="H17" s="211"/>
      <c r="I17" s="201">
        <f>SUMIF(F49:F50,A17,I49:I50)</f>
        <v>0</v>
      </c>
      <c r="J17" s="202"/>
    </row>
    <row r="18" spans="1:10" ht="23.25" customHeight="1">
      <c r="A18" s="144" t="s">
        <v>26</v>
      </c>
      <c r="B18" s="37" t="s">
        <v>26</v>
      </c>
      <c r="C18" s="58"/>
      <c r="D18" s="59"/>
      <c r="E18" s="201"/>
      <c r="F18" s="211"/>
      <c r="G18" s="201"/>
      <c r="H18" s="211"/>
      <c r="I18" s="201">
        <f>SUMIF(F49:F50,A18,I49:I50)</f>
        <v>0</v>
      </c>
      <c r="J18" s="202"/>
    </row>
    <row r="19" spans="1:10" ht="23.25" customHeight="1">
      <c r="A19" s="144" t="s">
        <v>71</v>
      </c>
      <c r="B19" s="37" t="s">
        <v>27</v>
      </c>
      <c r="C19" s="58"/>
      <c r="D19" s="59"/>
      <c r="E19" s="201"/>
      <c r="F19" s="211"/>
      <c r="G19" s="201"/>
      <c r="H19" s="211"/>
      <c r="I19" s="201">
        <f>SUMIF(F49:F50,A19,I49:I50)</f>
        <v>0</v>
      </c>
      <c r="J19" s="202"/>
    </row>
    <row r="20" spans="1:10" ht="23.25" customHeight="1">
      <c r="A20" s="144" t="s">
        <v>72</v>
      </c>
      <c r="B20" s="37" t="s">
        <v>28</v>
      </c>
      <c r="C20" s="58"/>
      <c r="D20" s="59"/>
      <c r="E20" s="201"/>
      <c r="F20" s="211"/>
      <c r="G20" s="201"/>
      <c r="H20" s="211"/>
      <c r="I20" s="201">
        <f>SUMIF(F49:F50,A20,I49:I50)</f>
        <v>0</v>
      </c>
      <c r="J20" s="202"/>
    </row>
    <row r="21" spans="1:10" ht="23.25" customHeight="1">
      <c r="A21" s="2"/>
      <c r="B21" s="47" t="s">
        <v>29</v>
      </c>
      <c r="C21" s="60"/>
      <c r="D21" s="61"/>
      <c r="E21" s="212"/>
      <c r="F21" s="226"/>
      <c r="G21" s="212"/>
      <c r="H21" s="226"/>
      <c r="I21" s="212">
        <f>SUM(I16:J20)</f>
        <v>0</v>
      </c>
      <c r="J21" s="213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/>
      <c r="B23" s="37" t="s">
        <v>12</v>
      </c>
      <c r="C23" s="58"/>
      <c r="D23" s="59"/>
      <c r="E23" s="63">
        <v>15</v>
      </c>
      <c r="F23" s="38" t="s">
        <v>0</v>
      </c>
      <c r="G23" s="199">
        <f ca="1">ZakladDPHSniVypocet</f>
        <v>0</v>
      </c>
      <c r="H23" s="200"/>
      <c r="I23" s="200"/>
      <c r="J23" s="39" t="str">
        <f t="shared" ref="J23:J28" ca="1" si="0">Mena</f>
        <v>CZK</v>
      </c>
    </row>
    <row r="24" spans="1:10" ht="23.25" hidden="1" customHeight="1">
      <c r="A24" s="2"/>
      <c r="B24" s="37" t="s">
        <v>13</v>
      </c>
      <c r="C24" s="58"/>
      <c r="D24" s="59"/>
      <c r="E24" s="63">
        <f ca="1">SazbaDPH1</f>
        <v>15</v>
      </c>
      <c r="F24" s="38" t="s">
        <v>0</v>
      </c>
      <c r="G24" s="209">
        <f>I23*E23/100</f>
        <v>0</v>
      </c>
      <c r="H24" s="210"/>
      <c r="I24" s="210"/>
      <c r="J24" s="39" t="str">
        <f t="shared" ca="1" si="0"/>
        <v>CZK</v>
      </c>
    </row>
    <row r="25" spans="1:10" ht="23.25" customHeight="1">
      <c r="A25" s="2"/>
      <c r="B25" s="37" t="s">
        <v>14</v>
      </c>
      <c r="C25" s="58"/>
      <c r="D25" s="59"/>
      <c r="E25" s="63">
        <v>21</v>
      </c>
      <c r="F25" s="38" t="s">
        <v>0</v>
      </c>
      <c r="G25" s="199">
        <f ca="1">ZakladDPHZaklVypocet</f>
        <v>0</v>
      </c>
      <c r="H25" s="200"/>
      <c r="I25" s="200"/>
      <c r="J25" s="39" t="str">
        <f t="shared" ca="1" si="0"/>
        <v>CZK</v>
      </c>
    </row>
    <row r="26" spans="1:10" ht="23.25" hidden="1" customHeight="1">
      <c r="A26" s="2"/>
      <c r="B26" s="31" t="s">
        <v>15</v>
      </c>
      <c r="C26" s="64"/>
      <c r="D26" s="51"/>
      <c r="E26" s="65">
        <f ca="1">SazbaDPH2</f>
        <v>21</v>
      </c>
      <c r="F26" s="29" t="s">
        <v>0</v>
      </c>
      <c r="G26" s="234">
        <f>I25*E25/100</f>
        <v>0</v>
      </c>
      <c r="H26" s="235"/>
      <c r="I26" s="235"/>
      <c r="J26" s="36" t="str">
        <f t="shared" ca="1" si="0"/>
        <v>CZK</v>
      </c>
    </row>
    <row r="27" spans="1:10" ht="23.25" customHeight="1" thickBot="1">
      <c r="A27" s="2">
        <f ca="1">ZakladDPHSni+ZakladDPHZakl</f>
        <v>0</v>
      </c>
      <c r="B27" s="30" t="s">
        <v>4</v>
      </c>
      <c r="C27" s="66"/>
      <c r="D27" s="67"/>
      <c r="E27" s="66"/>
      <c r="F27" s="16"/>
      <c r="G27" s="236">
        <f ca="1">CenaCelkemBezDPH-(ZakladDPHSni+ZakladDPHZakl)</f>
        <v>0</v>
      </c>
      <c r="H27" s="236"/>
      <c r="I27" s="236"/>
      <c r="J27" s="40" t="str">
        <f t="shared" ca="1" si="0"/>
        <v>CZK</v>
      </c>
    </row>
    <row r="28" spans="1:10" ht="27.75" customHeight="1" thickBot="1">
      <c r="A28" s="2">
        <f>(A27-INT(A27))*100</f>
        <v>0</v>
      </c>
      <c r="B28" s="118" t="s">
        <v>23</v>
      </c>
      <c r="C28" s="119"/>
      <c r="D28" s="119"/>
      <c r="E28" s="120"/>
      <c r="F28" s="121"/>
      <c r="G28" s="203">
        <f ca="1">A27</f>
        <v>0</v>
      </c>
      <c r="H28" s="203"/>
      <c r="I28" s="203"/>
      <c r="J28" s="122" t="str">
        <f t="shared" ca="1" si="0"/>
        <v>CZK</v>
      </c>
    </row>
    <row r="29" spans="1:10" ht="27.75" hidden="1" customHeight="1" thickBot="1">
      <c r="A29" s="2"/>
      <c r="B29" s="118" t="s">
        <v>35</v>
      </c>
      <c r="C29" s="123"/>
      <c r="D29" s="123"/>
      <c r="E29" s="123"/>
      <c r="F29" s="124"/>
      <c r="G29" s="214">
        <f ca="1">ZakladDPHSni+DPHSni+ZakladDPHZakl+DPHZakl+Zaokrouhleni</f>
        <v>0</v>
      </c>
      <c r="H29" s="214"/>
      <c r="I29" s="214"/>
      <c r="J29" s="125" t="s">
        <v>68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0"/>
      <c r="D34" s="204"/>
      <c r="E34" s="205"/>
      <c r="G34" s="206"/>
      <c r="H34" s="207"/>
      <c r="I34" s="207"/>
      <c r="J34" s="24"/>
    </row>
    <row r="35" spans="1:10" ht="12.75" customHeight="1">
      <c r="A35" s="2"/>
      <c r="B35" s="2"/>
      <c r="D35" s="208" t="s">
        <v>2</v>
      </c>
      <c r="E35" s="208"/>
      <c r="H35" s="10" t="s">
        <v>3</v>
      </c>
      <c r="J35" s="9"/>
    </row>
    <row r="36" spans="1:10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9" t="s">
        <v>1</v>
      </c>
      <c r="J38" s="100" t="s">
        <v>0</v>
      </c>
    </row>
    <row r="39" spans="1:10" ht="25.5" hidden="1" customHeight="1">
      <c r="A39" s="90">
        <v>1</v>
      </c>
      <c r="B39" s="101" t="s">
        <v>65</v>
      </c>
      <c r="C39" s="195"/>
      <c r="D39" s="195"/>
      <c r="E39" s="195"/>
      <c r="F39" s="102">
        <f ca="1">'00 .0  Naklady'!AE92</f>
        <v>0</v>
      </c>
      <c r="G39" s="103">
        <f ca="1">'00 .0  Naklady'!AF92</f>
        <v>0</v>
      </c>
      <c r="H39" s="104"/>
      <c r="I39" s="105">
        <f>F39+G39+H39</f>
        <v>0</v>
      </c>
      <c r="J39" s="106" t="str">
        <f ca="1">IF(CenaCelkemVypocet=0,"",I39/CenaCelkemVypocet*100)</f>
        <v/>
      </c>
    </row>
    <row r="40" spans="1:10" ht="25.5" hidden="1" customHeight="1">
      <c r="A40" s="90">
        <v>2</v>
      </c>
      <c r="B40" s="107"/>
      <c r="C40" s="196" t="s">
        <v>66</v>
      </c>
      <c r="D40" s="196"/>
      <c r="E40" s="196"/>
      <c r="F40" s="108">
        <f ca="1">'00 .0  Naklady'!AE92</f>
        <v>0</v>
      </c>
      <c r="G40" s="109">
        <f ca="1">'00 .0  Naklady'!AF92</f>
        <v>0</v>
      </c>
      <c r="H40" s="109"/>
      <c r="I40" s="110">
        <f>F40+G40+H40</f>
        <v>0</v>
      </c>
      <c r="J40" s="111" t="str">
        <f ca="1">IF(CenaCelkemVypocet=0,"",I40/CenaCelkemVypocet*100)</f>
        <v/>
      </c>
    </row>
    <row r="41" spans="1:10" ht="25.5" hidden="1" customHeight="1">
      <c r="A41" s="90">
        <v>3</v>
      </c>
      <c r="B41" s="112" t="s">
        <v>43</v>
      </c>
      <c r="C41" s="195" t="s">
        <v>44</v>
      </c>
      <c r="D41" s="195"/>
      <c r="E41" s="195"/>
      <c r="F41" s="113">
        <f ca="1">'00 .0  Naklady'!AE92</f>
        <v>0</v>
      </c>
      <c r="G41" s="104">
        <f ca="1">'00 .0  Naklady'!AF92</f>
        <v>0</v>
      </c>
      <c r="H41" s="104"/>
      <c r="I41" s="105">
        <f>F41+G41+H41</f>
        <v>0</v>
      </c>
      <c r="J41" s="106" t="str">
        <f ca="1">IF(CenaCelkemVypocet=0,"",I41/CenaCelkemVypocet*100)</f>
        <v/>
      </c>
    </row>
    <row r="42" spans="1:10" ht="25.5" hidden="1" customHeight="1">
      <c r="A42" s="90"/>
      <c r="B42" s="197" t="s">
        <v>67</v>
      </c>
      <c r="C42" s="198"/>
      <c r="D42" s="198"/>
      <c r="E42" s="198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>
      <c r="B46" s="126" t="s">
        <v>69</v>
      </c>
    </row>
    <row r="48" spans="1:10" ht="25.5" customHeight="1">
      <c r="A48" s="128"/>
      <c r="B48" s="131" t="s">
        <v>17</v>
      </c>
      <c r="C48" s="131" t="s">
        <v>5</v>
      </c>
      <c r="D48" s="132"/>
      <c r="E48" s="132"/>
      <c r="F48" s="133" t="s">
        <v>70</v>
      </c>
      <c r="G48" s="133"/>
      <c r="H48" s="133"/>
      <c r="I48" s="133" t="s">
        <v>29</v>
      </c>
      <c r="J48" s="133" t="s">
        <v>0</v>
      </c>
    </row>
    <row r="49" spans="1:10" ht="36.75" customHeight="1">
      <c r="A49" s="129"/>
      <c r="B49" s="134" t="s">
        <v>71</v>
      </c>
      <c r="C49" s="193" t="s">
        <v>27</v>
      </c>
      <c r="D49" s="194"/>
      <c r="E49" s="194"/>
      <c r="F49" s="140" t="s">
        <v>71</v>
      </c>
      <c r="G49" s="141"/>
      <c r="H49" s="141"/>
      <c r="I49" s="141">
        <f ca="1">'00 .0  Naklady'!G8</f>
        <v>0</v>
      </c>
      <c r="J49" s="138" t="str">
        <f>IF(I51=0,"",I49/I51*100)</f>
        <v/>
      </c>
    </row>
    <row r="50" spans="1:10" ht="36.75" customHeight="1">
      <c r="A50" s="129"/>
      <c r="B50" s="134" t="s">
        <v>72</v>
      </c>
      <c r="C50" s="193" t="s">
        <v>28</v>
      </c>
      <c r="D50" s="194"/>
      <c r="E50" s="194"/>
      <c r="F50" s="140" t="s">
        <v>72</v>
      </c>
      <c r="G50" s="141"/>
      <c r="H50" s="141"/>
      <c r="I50" s="141">
        <f ca="1">'00 .0  Naklady'!G18</f>
        <v>0</v>
      </c>
      <c r="J50" s="138" t="str">
        <f>IF(I51=0,"",I50/I51*100)</f>
        <v/>
      </c>
    </row>
    <row r="51" spans="1:10" ht="25.5" customHeight="1">
      <c r="A51" s="130"/>
      <c r="B51" s="135" t="s">
        <v>1</v>
      </c>
      <c r="C51" s="136"/>
      <c r="D51" s="137"/>
      <c r="E51" s="137"/>
      <c r="F51" s="142"/>
      <c r="G51" s="143"/>
      <c r="H51" s="143"/>
      <c r="I51" s="143">
        <f>SUM(I49:I50)</f>
        <v>0</v>
      </c>
      <c r="J51" s="139">
        <f>SUM(J49:J50)</f>
        <v>0</v>
      </c>
    </row>
    <row r="52" spans="1:10">
      <c r="F52" s="88"/>
      <c r="G52" s="88"/>
      <c r="H52" s="88"/>
      <c r="I52" s="88"/>
      <c r="J52" s="89"/>
    </row>
    <row r="53" spans="1:10">
      <c r="F53" s="88"/>
      <c r="G53" s="88"/>
      <c r="H53" s="88"/>
      <c r="I53" s="88"/>
      <c r="J53" s="89"/>
    </row>
    <row r="54" spans="1:10">
      <c r="F54" s="88"/>
      <c r="G54" s="88"/>
      <c r="H54" s="88"/>
      <c r="I54" s="88"/>
      <c r="J54" s="89"/>
    </row>
  </sheetData>
  <sheetProtection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E3:J3"/>
    <mergeCell ref="E15:F15"/>
    <mergeCell ref="I15:J15"/>
    <mergeCell ref="I16:J16"/>
    <mergeCell ref="B1:J1"/>
    <mergeCell ref="G26:I26"/>
    <mergeCell ref="G27:I27"/>
    <mergeCell ref="G18:H18"/>
    <mergeCell ref="I17:J17"/>
    <mergeCell ref="I18:J18"/>
    <mergeCell ref="E18:F18"/>
    <mergeCell ref="E2:J2"/>
    <mergeCell ref="D5:G5"/>
    <mergeCell ref="D6:G6"/>
    <mergeCell ref="E7:G7"/>
    <mergeCell ref="E21:F21"/>
    <mergeCell ref="G21:H21"/>
    <mergeCell ref="E17:F17"/>
    <mergeCell ref="D12:G12"/>
    <mergeCell ref="D11:G11"/>
    <mergeCell ref="G15:H15"/>
    <mergeCell ref="I20:J20"/>
    <mergeCell ref="I21:J21"/>
    <mergeCell ref="G19:H19"/>
    <mergeCell ref="G20:H20"/>
    <mergeCell ref="G29:I29"/>
    <mergeCell ref="E4:J4"/>
    <mergeCell ref="G16:H16"/>
    <mergeCell ref="G17:H17"/>
    <mergeCell ref="E16:F16"/>
    <mergeCell ref="E13:G13"/>
    <mergeCell ref="G25:I25"/>
    <mergeCell ref="I19:J19"/>
    <mergeCell ref="G28:I28"/>
    <mergeCell ref="D34:E34"/>
    <mergeCell ref="G34:I34"/>
    <mergeCell ref="D35:E35"/>
    <mergeCell ref="G24:I24"/>
    <mergeCell ref="G23:I23"/>
    <mergeCell ref="E19:F19"/>
    <mergeCell ref="E20:F20"/>
    <mergeCell ref="C50:E50"/>
    <mergeCell ref="C39:E39"/>
    <mergeCell ref="C40:E40"/>
    <mergeCell ref="C41:E41"/>
    <mergeCell ref="B42:E42"/>
    <mergeCell ref="C49:E49"/>
  </mergeCells>
  <phoneticPr fontId="0" type="noConversion"/>
  <pageMargins left="0.19685039370078741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>
      <c r="A2" s="49" t="s">
        <v>7</v>
      </c>
      <c r="B2" s="48"/>
      <c r="C2" s="246"/>
      <c r="D2" s="246"/>
      <c r="E2" s="246"/>
      <c r="F2" s="246"/>
      <c r="G2" s="247"/>
    </row>
    <row r="3" spans="1:7" ht="24.95" customHeight="1">
      <c r="A3" s="49" t="s">
        <v>8</v>
      </c>
      <c r="B3" s="48"/>
      <c r="C3" s="246"/>
      <c r="D3" s="246"/>
      <c r="E3" s="246"/>
      <c r="F3" s="246"/>
      <c r="G3" s="247"/>
    </row>
    <row r="4" spans="1:7" ht="24.95" customHeight="1">
      <c r="A4" s="49" t="s">
        <v>9</v>
      </c>
      <c r="B4" s="48"/>
      <c r="C4" s="246"/>
      <c r="D4" s="246"/>
      <c r="E4" s="246"/>
      <c r="F4" s="246"/>
      <c r="G4" s="247"/>
    </row>
    <row r="5" spans="1:7">
      <c r="B5" s="4"/>
      <c r="C5" s="5"/>
      <c r="D5" s="6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56" activePane="bottomLeft" state="frozen"/>
      <selection pane="bottomLeft" activeCell="Z29" sqref="Z29"/>
    </sheetView>
  </sheetViews>
  <sheetFormatPr defaultRowHeight="12.75" outlineLevelRow="1"/>
  <cols>
    <col min="1" max="1" width="3.42578125" customWidth="1"/>
    <col min="2" max="2" width="12.7109375" style="127" customWidth="1"/>
    <col min="3" max="3" width="63.28515625" style="12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50" t="s">
        <v>73</v>
      </c>
      <c r="B1" s="250"/>
      <c r="C1" s="250"/>
      <c r="D1" s="250"/>
      <c r="E1" s="250"/>
      <c r="F1" s="250"/>
      <c r="G1" s="250"/>
      <c r="AG1" t="s">
        <v>74</v>
      </c>
    </row>
    <row r="2" spans="1:60" ht="25.15" customHeight="1">
      <c r="A2" s="145" t="s">
        <v>7</v>
      </c>
      <c r="B2" s="48" t="s">
        <v>49</v>
      </c>
      <c r="C2" s="251" t="s">
        <v>50</v>
      </c>
      <c r="D2" s="252"/>
      <c r="E2" s="252"/>
      <c r="F2" s="252"/>
      <c r="G2" s="253"/>
      <c r="AG2" t="s">
        <v>75</v>
      </c>
    </row>
    <row r="3" spans="1:60" ht="25.15" customHeight="1">
      <c r="A3" s="145" t="s">
        <v>8</v>
      </c>
      <c r="B3" s="48" t="s">
        <v>45</v>
      </c>
      <c r="C3" s="251" t="s">
        <v>46</v>
      </c>
      <c r="D3" s="252"/>
      <c r="E3" s="252"/>
      <c r="F3" s="252"/>
      <c r="G3" s="253"/>
      <c r="AC3" s="127" t="s">
        <v>76</v>
      </c>
      <c r="AG3" t="s">
        <v>77</v>
      </c>
    </row>
    <row r="4" spans="1:60" ht="25.15" customHeight="1">
      <c r="A4" s="146" t="s">
        <v>9</v>
      </c>
      <c r="B4" s="147" t="s">
        <v>43</v>
      </c>
      <c r="C4" s="254" t="s">
        <v>44</v>
      </c>
      <c r="D4" s="255"/>
      <c r="E4" s="255"/>
      <c r="F4" s="255"/>
      <c r="G4" s="256"/>
      <c r="AG4" t="s">
        <v>78</v>
      </c>
    </row>
    <row r="5" spans="1:60">
      <c r="D5" s="10"/>
    </row>
    <row r="6" spans="1:60" ht="38.25">
      <c r="A6" s="149" t="s">
        <v>79</v>
      </c>
      <c r="B6" s="151" t="s">
        <v>80</v>
      </c>
      <c r="C6" s="151" t="s">
        <v>81</v>
      </c>
      <c r="D6" s="150" t="s">
        <v>82</v>
      </c>
      <c r="E6" s="149" t="s">
        <v>83</v>
      </c>
      <c r="F6" s="148" t="s">
        <v>84</v>
      </c>
      <c r="G6" s="149" t="s">
        <v>29</v>
      </c>
      <c r="H6" s="152" t="s">
        <v>30</v>
      </c>
      <c r="I6" s="152" t="s">
        <v>85</v>
      </c>
      <c r="J6" s="152" t="s">
        <v>31</v>
      </c>
      <c r="K6" s="152" t="s">
        <v>86</v>
      </c>
      <c r="L6" s="152" t="s">
        <v>87</v>
      </c>
      <c r="M6" s="152" t="s">
        <v>88</v>
      </c>
      <c r="N6" s="152" t="s">
        <v>89</v>
      </c>
      <c r="O6" s="152" t="s">
        <v>90</v>
      </c>
      <c r="P6" s="152" t="s">
        <v>91</v>
      </c>
      <c r="Q6" s="152" t="s">
        <v>92</v>
      </c>
      <c r="R6" s="152" t="s">
        <v>93</v>
      </c>
      <c r="S6" s="152" t="s">
        <v>94</v>
      </c>
      <c r="T6" s="152" t="s">
        <v>95</v>
      </c>
      <c r="U6" s="152" t="s">
        <v>96</v>
      </c>
      <c r="V6" s="152" t="s">
        <v>97</v>
      </c>
      <c r="W6" s="152" t="s">
        <v>98</v>
      </c>
      <c r="X6" s="152" t="s">
        <v>99</v>
      </c>
    </row>
    <row r="7" spans="1:60" hidden="1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>
      <c r="A8" s="164" t="s">
        <v>100</v>
      </c>
      <c r="B8" s="165" t="s">
        <v>71</v>
      </c>
      <c r="C8" s="186" t="s">
        <v>27</v>
      </c>
      <c r="D8" s="166"/>
      <c r="E8" s="167"/>
      <c r="F8" s="168"/>
      <c r="G8" s="168">
        <f>SUMIF(AG9:AG17,"&lt;&gt;NOR",G9:G17)</f>
        <v>0</v>
      </c>
      <c r="H8" s="168"/>
      <c r="I8" s="168">
        <f>SUM(I9:I17)</f>
        <v>0</v>
      </c>
      <c r="J8" s="168"/>
      <c r="K8" s="168">
        <f>SUM(K9:K17)</f>
        <v>0</v>
      </c>
      <c r="L8" s="168"/>
      <c r="M8" s="168">
        <f>SUM(M9:M17)</f>
        <v>0</v>
      </c>
      <c r="N8" s="168"/>
      <c r="O8" s="168">
        <f>SUM(O9:O17)</f>
        <v>0</v>
      </c>
      <c r="P8" s="168"/>
      <c r="Q8" s="168">
        <f>SUM(Q9:Q17)</f>
        <v>0</v>
      </c>
      <c r="R8" s="168"/>
      <c r="S8" s="168"/>
      <c r="T8" s="169"/>
      <c r="U8" s="163"/>
      <c r="V8" s="163">
        <f>SUM(V9:V17)</f>
        <v>0</v>
      </c>
      <c r="W8" s="163"/>
      <c r="X8" s="163"/>
      <c r="AG8" t="s">
        <v>101</v>
      </c>
    </row>
    <row r="9" spans="1:60" outlineLevel="1">
      <c r="A9" s="170">
        <v>1</v>
      </c>
      <c r="B9" s="171" t="s">
        <v>102</v>
      </c>
      <c r="C9" s="187" t="s">
        <v>103</v>
      </c>
      <c r="D9" s="172" t="s">
        <v>104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105</v>
      </c>
      <c r="T9" s="176" t="s">
        <v>106</v>
      </c>
      <c r="U9" s="162">
        <v>0</v>
      </c>
      <c r="V9" s="162">
        <f>ROUND(E9*U9,2)</f>
        <v>0</v>
      </c>
      <c r="W9" s="162"/>
      <c r="X9" s="162" t="s">
        <v>107</v>
      </c>
      <c r="Y9" s="153"/>
      <c r="Z9" s="153"/>
      <c r="AA9" s="153"/>
      <c r="AB9" s="153"/>
      <c r="AC9" s="153"/>
      <c r="AD9" s="153"/>
      <c r="AE9" s="153"/>
      <c r="AF9" s="153"/>
      <c r="AG9" s="153" t="s">
        <v>108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>
      <c r="A10" s="160"/>
      <c r="B10" s="161"/>
      <c r="C10" s="248" t="s">
        <v>109</v>
      </c>
      <c r="D10" s="249"/>
      <c r="E10" s="249"/>
      <c r="F10" s="249"/>
      <c r="G10" s="249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53"/>
      <c r="Z10" s="153"/>
      <c r="AA10" s="153"/>
      <c r="AB10" s="153"/>
      <c r="AC10" s="153"/>
      <c r="AD10" s="153"/>
      <c r="AE10" s="153"/>
      <c r="AF10" s="153"/>
      <c r="AG10" s="153" t="s">
        <v>110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>
      <c r="A11" s="170">
        <v>2</v>
      </c>
      <c r="B11" s="171" t="s">
        <v>111</v>
      </c>
      <c r="C11" s="187" t="s">
        <v>112</v>
      </c>
      <c r="D11" s="172" t="s">
        <v>104</v>
      </c>
      <c r="E11" s="173">
        <v>1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21</v>
      </c>
      <c r="M11" s="175">
        <f>G11*(1+L11/100)</f>
        <v>0</v>
      </c>
      <c r="N11" s="175">
        <v>0</v>
      </c>
      <c r="O11" s="175">
        <f>ROUND(E11*N11,2)</f>
        <v>0</v>
      </c>
      <c r="P11" s="175">
        <v>0</v>
      </c>
      <c r="Q11" s="175">
        <f>ROUND(E11*P11,2)</f>
        <v>0</v>
      </c>
      <c r="R11" s="175"/>
      <c r="S11" s="175" t="s">
        <v>105</v>
      </c>
      <c r="T11" s="176" t="s">
        <v>106</v>
      </c>
      <c r="U11" s="162">
        <v>0</v>
      </c>
      <c r="V11" s="162">
        <f>ROUND(E11*U11,2)</f>
        <v>0</v>
      </c>
      <c r="W11" s="162"/>
      <c r="X11" s="162" t="s">
        <v>113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114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>
      <c r="A12" s="160"/>
      <c r="B12" s="161"/>
      <c r="C12" s="248" t="s">
        <v>115</v>
      </c>
      <c r="D12" s="249"/>
      <c r="E12" s="249"/>
      <c r="F12" s="249"/>
      <c r="G12" s="249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53"/>
      <c r="Z12" s="153"/>
      <c r="AA12" s="153"/>
      <c r="AB12" s="153"/>
      <c r="AC12" s="153"/>
      <c r="AD12" s="153"/>
      <c r="AE12" s="153"/>
      <c r="AF12" s="153"/>
      <c r="AG12" s="153" t="s">
        <v>110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ht="22.5" outlineLevel="1">
      <c r="A13" s="177">
        <v>3</v>
      </c>
      <c r="B13" s="178" t="s">
        <v>116</v>
      </c>
      <c r="C13" s="188" t="s">
        <v>117</v>
      </c>
      <c r="D13" s="179" t="s">
        <v>118</v>
      </c>
      <c r="E13" s="180">
        <v>100</v>
      </c>
      <c r="F13" s="181"/>
      <c r="G13" s="182">
        <f>ROUND(E13*F13,2)</f>
        <v>0</v>
      </c>
      <c r="H13" s="181"/>
      <c r="I13" s="182">
        <f>ROUND(E13*H13,2)</f>
        <v>0</v>
      </c>
      <c r="J13" s="181"/>
      <c r="K13" s="182">
        <f>ROUND(E13*J13,2)</f>
        <v>0</v>
      </c>
      <c r="L13" s="182">
        <v>21</v>
      </c>
      <c r="M13" s="182">
        <f>G13*(1+L13/100)</f>
        <v>0</v>
      </c>
      <c r="N13" s="182">
        <v>0</v>
      </c>
      <c r="O13" s="182">
        <f>ROUND(E13*N13,2)</f>
        <v>0</v>
      </c>
      <c r="P13" s="182">
        <v>0</v>
      </c>
      <c r="Q13" s="182">
        <f>ROUND(E13*P13,2)</f>
        <v>0</v>
      </c>
      <c r="R13" s="182"/>
      <c r="S13" s="182" t="s">
        <v>119</v>
      </c>
      <c r="T13" s="183" t="s">
        <v>106</v>
      </c>
      <c r="U13" s="162">
        <v>0</v>
      </c>
      <c r="V13" s="162">
        <f>ROUND(E13*U13,2)</f>
        <v>0</v>
      </c>
      <c r="W13" s="162"/>
      <c r="X13" s="162" t="s">
        <v>113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114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>
      <c r="A14" s="177">
        <v>4</v>
      </c>
      <c r="B14" s="178" t="s">
        <v>120</v>
      </c>
      <c r="C14" s="188" t="s">
        <v>121</v>
      </c>
      <c r="D14" s="179" t="s">
        <v>118</v>
      </c>
      <c r="E14" s="180">
        <v>120</v>
      </c>
      <c r="F14" s="181"/>
      <c r="G14" s="182">
        <f>ROUND(E14*F14,2)</f>
        <v>0</v>
      </c>
      <c r="H14" s="181"/>
      <c r="I14" s="182">
        <f>ROUND(E14*H14,2)</f>
        <v>0</v>
      </c>
      <c r="J14" s="181"/>
      <c r="K14" s="182">
        <f>ROUND(E14*J14,2)</f>
        <v>0</v>
      </c>
      <c r="L14" s="182">
        <v>21</v>
      </c>
      <c r="M14" s="182">
        <f>G14*(1+L14/100)</f>
        <v>0</v>
      </c>
      <c r="N14" s="182">
        <v>0</v>
      </c>
      <c r="O14" s="182">
        <f>ROUND(E14*N14,2)</f>
        <v>0</v>
      </c>
      <c r="P14" s="182">
        <v>0</v>
      </c>
      <c r="Q14" s="182">
        <f>ROUND(E14*P14,2)</f>
        <v>0</v>
      </c>
      <c r="R14" s="182"/>
      <c r="S14" s="182" t="s">
        <v>119</v>
      </c>
      <c r="T14" s="183" t="s">
        <v>106</v>
      </c>
      <c r="U14" s="162">
        <v>0</v>
      </c>
      <c r="V14" s="162">
        <f>ROUND(E14*U14,2)</f>
        <v>0</v>
      </c>
      <c r="W14" s="162"/>
      <c r="X14" s="162" t="s">
        <v>113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114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>
      <c r="A15" s="177">
        <v>5</v>
      </c>
      <c r="B15" s="178" t="s">
        <v>122</v>
      </c>
      <c r="C15" s="188" t="s">
        <v>123</v>
      </c>
      <c r="D15" s="179" t="s">
        <v>104</v>
      </c>
      <c r="E15" s="180">
        <v>1</v>
      </c>
      <c r="F15" s="181"/>
      <c r="G15" s="182">
        <f>ROUND(E15*F15,2)</f>
        <v>0</v>
      </c>
      <c r="H15" s="181"/>
      <c r="I15" s="182">
        <f>ROUND(E15*H15,2)</f>
        <v>0</v>
      </c>
      <c r="J15" s="181"/>
      <c r="K15" s="182">
        <f>ROUND(E15*J15,2)</f>
        <v>0</v>
      </c>
      <c r="L15" s="182">
        <v>21</v>
      </c>
      <c r="M15" s="182">
        <f>G15*(1+L15/100)</f>
        <v>0</v>
      </c>
      <c r="N15" s="182">
        <v>0</v>
      </c>
      <c r="O15" s="182">
        <f>ROUND(E15*N15,2)</f>
        <v>0</v>
      </c>
      <c r="P15" s="182">
        <v>0</v>
      </c>
      <c r="Q15" s="182">
        <f>ROUND(E15*P15,2)</f>
        <v>0</v>
      </c>
      <c r="R15" s="182"/>
      <c r="S15" s="182" t="s">
        <v>119</v>
      </c>
      <c r="T15" s="183" t="s">
        <v>106</v>
      </c>
      <c r="U15" s="162">
        <v>0</v>
      </c>
      <c r="V15" s="162">
        <f>ROUND(E15*U15,2)</f>
        <v>0</v>
      </c>
      <c r="W15" s="162"/>
      <c r="X15" s="162" t="s">
        <v>113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114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>
      <c r="A16" s="177">
        <v>6</v>
      </c>
      <c r="B16" s="178" t="s">
        <v>124</v>
      </c>
      <c r="C16" s="188" t="s">
        <v>125</v>
      </c>
      <c r="D16" s="179" t="s">
        <v>126</v>
      </c>
      <c r="E16" s="180">
        <v>100</v>
      </c>
      <c r="F16" s="181"/>
      <c r="G16" s="182">
        <f>ROUND(E16*F16,2)</f>
        <v>0</v>
      </c>
      <c r="H16" s="181"/>
      <c r="I16" s="182">
        <f>ROUND(E16*H16,2)</f>
        <v>0</v>
      </c>
      <c r="J16" s="181"/>
      <c r="K16" s="182">
        <f>ROUND(E16*J16,2)</f>
        <v>0</v>
      </c>
      <c r="L16" s="182">
        <v>21</v>
      </c>
      <c r="M16" s="182">
        <f>G16*(1+L16/100)</f>
        <v>0</v>
      </c>
      <c r="N16" s="182">
        <v>0</v>
      </c>
      <c r="O16" s="182">
        <f>ROUND(E16*N16,2)</f>
        <v>0</v>
      </c>
      <c r="P16" s="182">
        <v>0</v>
      </c>
      <c r="Q16" s="182">
        <f>ROUND(E16*P16,2)</f>
        <v>0</v>
      </c>
      <c r="R16" s="182"/>
      <c r="S16" s="182" t="s">
        <v>119</v>
      </c>
      <c r="T16" s="183" t="s">
        <v>106</v>
      </c>
      <c r="U16" s="162">
        <v>0</v>
      </c>
      <c r="V16" s="162">
        <f>ROUND(E16*U16,2)</f>
        <v>0</v>
      </c>
      <c r="W16" s="162"/>
      <c r="X16" s="162" t="s">
        <v>113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114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>
      <c r="A17" s="177">
        <v>7</v>
      </c>
      <c r="B17" s="178" t="s">
        <v>127</v>
      </c>
      <c r="C17" s="188" t="s">
        <v>128</v>
      </c>
      <c r="D17" s="179" t="s">
        <v>126</v>
      </c>
      <c r="E17" s="180">
        <v>150</v>
      </c>
      <c r="F17" s="181"/>
      <c r="G17" s="182">
        <f>ROUND(E17*F17,2)</f>
        <v>0</v>
      </c>
      <c r="H17" s="181"/>
      <c r="I17" s="182">
        <f>ROUND(E17*H17,2)</f>
        <v>0</v>
      </c>
      <c r="J17" s="181"/>
      <c r="K17" s="182">
        <f>ROUND(E17*J17,2)</f>
        <v>0</v>
      </c>
      <c r="L17" s="182">
        <v>21</v>
      </c>
      <c r="M17" s="182">
        <f>G17*(1+L17/100)</f>
        <v>0</v>
      </c>
      <c r="N17" s="182">
        <v>0</v>
      </c>
      <c r="O17" s="182">
        <f>ROUND(E17*N17,2)</f>
        <v>0</v>
      </c>
      <c r="P17" s="182">
        <v>0</v>
      </c>
      <c r="Q17" s="182">
        <f>ROUND(E17*P17,2)</f>
        <v>0</v>
      </c>
      <c r="R17" s="182"/>
      <c r="S17" s="182" t="s">
        <v>119</v>
      </c>
      <c r="T17" s="183" t="s">
        <v>106</v>
      </c>
      <c r="U17" s="162">
        <v>0</v>
      </c>
      <c r="V17" s="162">
        <f>ROUND(E17*U17,2)</f>
        <v>0</v>
      </c>
      <c r="W17" s="162"/>
      <c r="X17" s="162" t="s">
        <v>113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114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>
      <c r="A18" s="164" t="s">
        <v>100</v>
      </c>
      <c r="B18" s="165" t="s">
        <v>72</v>
      </c>
      <c r="C18" s="186" t="s">
        <v>28</v>
      </c>
      <c r="D18" s="166"/>
      <c r="E18" s="167"/>
      <c r="F18" s="168"/>
      <c r="G18" s="168">
        <f>SUMIF(AG19:AG90,"&lt;&gt;NOR",G19:G90)</f>
        <v>0</v>
      </c>
      <c r="H18" s="168"/>
      <c r="I18" s="168">
        <f>SUM(I19:I90)</f>
        <v>0</v>
      </c>
      <c r="J18" s="168"/>
      <c r="K18" s="168">
        <f>SUM(K19:K90)</f>
        <v>0</v>
      </c>
      <c r="L18" s="168"/>
      <c r="M18" s="168">
        <f>SUM(M19:M90)</f>
        <v>0</v>
      </c>
      <c r="N18" s="168"/>
      <c r="O18" s="168">
        <f>SUM(O19:O90)</f>
        <v>0</v>
      </c>
      <c r="P18" s="168"/>
      <c r="Q18" s="168">
        <f>SUM(Q19:Q90)</f>
        <v>0</v>
      </c>
      <c r="R18" s="168"/>
      <c r="S18" s="168"/>
      <c r="T18" s="169"/>
      <c r="U18" s="163"/>
      <c r="V18" s="163">
        <f>SUM(V19:V90)</f>
        <v>0</v>
      </c>
      <c r="W18" s="163"/>
      <c r="X18" s="163"/>
      <c r="AG18" t="s">
        <v>101</v>
      </c>
    </row>
    <row r="19" spans="1:60" outlineLevel="1">
      <c r="A19" s="177">
        <v>8</v>
      </c>
      <c r="B19" s="178" t="s">
        <v>129</v>
      </c>
      <c r="C19" s="188" t="s">
        <v>130</v>
      </c>
      <c r="D19" s="179" t="s">
        <v>104</v>
      </c>
      <c r="E19" s="180">
        <v>1</v>
      </c>
      <c r="F19" s="181"/>
      <c r="G19" s="182">
        <f>ROUND(E19*F19,2)</f>
        <v>0</v>
      </c>
      <c r="H19" s="181"/>
      <c r="I19" s="182">
        <f>ROUND(E19*H19,2)</f>
        <v>0</v>
      </c>
      <c r="J19" s="181"/>
      <c r="K19" s="182">
        <f>ROUND(E19*J19,2)</f>
        <v>0</v>
      </c>
      <c r="L19" s="182">
        <v>21</v>
      </c>
      <c r="M19" s="182">
        <f>G19*(1+L19/100)</f>
        <v>0</v>
      </c>
      <c r="N19" s="182">
        <v>0</v>
      </c>
      <c r="O19" s="182">
        <f>ROUND(E19*N19,2)</f>
        <v>0</v>
      </c>
      <c r="P19" s="182">
        <v>0</v>
      </c>
      <c r="Q19" s="182">
        <f>ROUND(E19*P19,2)</f>
        <v>0</v>
      </c>
      <c r="R19" s="182"/>
      <c r="S19" s="182" t="s">
        <v>105</v>
      </c>
      <c r="T19" s="183" t="s">
        <v>106</v>
      </c>
      <c r="U19" s="162">
        <v>0</v>
      </c>
      <c r="V19" s="162">
        <f>ROUND(E19*U19,2)</f>
        <v>0</v>
      </c>
      <c r="W19" s="162"/>
      <c r="X19" s="162" t="s">
        <v>113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114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>
      <c r="A20" s="170">
        <v>9</v>
      </c>
      <c r="B20" s="171" t="s">
        <v>131</v>
      </c>
      <c r="C20" s="187" t="s">
        <v>132</v>
      </c>
      <c r="D20" s="172" t="s">
        <v>104</v>
      </c>
      <c r="E20" s="173">
        <v>1</v>
      </c>
      <c r="F20" s="174"/>
      <c r="G20" s="175">
        <f>ROUND(E20*F20,2)</f>
        <v>0</v>
      </c>
      <c r="H20" s="174"/>
      <c r="I20" s="175">
        <f>ROUND(E20*H20,2)</f>
        <v>0</v>
      </c>
      <c r="J20" s="174"/>
      <c r="K20" s="175">
        <f>ROUND(E20*J20,2)</f>
        <v>0</v>
      </c>
      <c r="L20" s="175">
        <v>21</v>
      </c>
      <c r="M20" s="175">
        <f>G20*(1+L20/100)</f>
        <v>0</v>
      </c>
      <c r="N20" s="175">
        <v>0</v>
      </c>
      <c r="O20" s="175">
        <f>ROUND(E20*N20,2)</f>
        <v>0</v>
      </c>
      <c r="P20" s="175">
        <v>0</v>
      </c>
      <c r="Q20" s="175">
        <f>ROUND(E20*P20,2)</f>
        <v>0</v>
      </c>
      <c r="R20" s="175"/>
      <c r="S20" s="175" t="s">
        <v>105</v>
      </c>
      <c r="T20" s="176" t="s">
        <v>106</v>
      </c>
      <c r="U20" s="162">
        <v>0</v>
      </c>
      <c r="V20" s="162">
        <f>ROUND(E20*U20,2)</f>
        <v>0</v>
      </c>
      <c r="W20" s="162"/>
      <c r="X20" s="162" t="s">
        <v>113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133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>
      <c r="A21" s="160"/>
      <c r="B21" s="161"/>
      <c r="C21" s="248" t="s">
        <v>134</v>
      </c>
      <c r="D21" s="249"/>
      <c r="E21" s="249"/>
      <c r="F21" s="249"/>
      <c r="G21" s="249"/>
      <c r="H21" s="162"/>
      <c r="I21" s="162"/>
      <c r="J21" s="162"/>
      <c r="K21" s="162"/>
      <c r="L21" s="162"/>
      <c r="M21" s="162"/>
      <c r="N21" s="162"/>
      <c r="O21" s="162"/>
      <c r="P21" s="162"/>
      <c r="Q21" s="162"/>
      <c r="R21" s="162"/>
      <c r="S21" s="162"/>
      <c r="T21" s="162"/>
      <c r="U21" s="162"/>
      <c r="V21" s="162"/>
      <c r="W21" s="162"/>
      <c r="X21" s="162"/>
      <c r="Y21" s="153"/>
      <c r="Z21" s="153"/>
      <c r="AA21" s="153"/>
      <c r="AB21" s="153"/>
      <c r="AC21" s="153"/>
      <c r="AD21" s="153"/>
      <c r="AE21" s="153"/>
      <c r="AF21" s="153"/>
      <c r="AG21" s="153" t="s">
        <v>110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>
      <c r="A22" s="170">
        <v>10</v>
      </c>
      <c r="B22" s="171" t="s">
        <v>135</v>
      </c>
      <c r="C22" s="187" t="s">
        <v>136</v>
      </c>
      <c r="D22" s="172" t="s">
        <v>104</v>
      </c>
      <c r="E22" s="173">
        <v>1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5"/>
      <c r="S22" s="175" t="s">
        <v>105</v>
      </c>
      <c r="T22" s="176" t="s">
        <v>106</v>
      </c>
      <c r="U22" s="162">
        <v>0</v>
      </c>
      <c r="V22" s="162">
        <f>ROUND(E22*U22,2)</f>
        <v>0</v>
      </c>
      <c r="W22" s="162"/>
      <c r="X22" s="162" t="s">
        <v>113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114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33.75" outlineLevel="1">
      <c r="A23" s="160"/>
      <c r="B23" s="161"/>
      <c r="C23" s="248" t="s">
        <v>137</v>
      </c>
      <c r="D23" s="249"/>
      <c r="E23" s="249"/>
      <c r="F23" s="249"/>
      <c r="G23" s="249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53"/>
      <c r="Z23" s="153"/>
      <c r="AA23" s="153"/>
      <c r="AB23" s="153"/>
      <c r="AC23" s="153"/>
      <c r="AD23" s="153"/>
      <c r="AE23" s="153"/>
      <c r="AF23" s="153"/>
      <c r="AG23" s="153" t="s">
        <v>110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84" t="str">
        <f>C23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3" s="153"/>
      <c r="BC23" s="153"/>
      <c r="BD23" s="153"/>
      <c r="BE23" s="153"/>
      <c r="BF23" s="153"/>
      <c r="BG23" s="153"/>
      <c r="BH23" s="153"/>
    </row>
    <row r="24" spans="1:60" outlineLevel="1">
      <c r="A24" s="170">
        <v>11</v>
      </c>
      <c r="B24" s="171" t="s">
        <v>138</v>
      </c>
      <c r="C24" s="187" t="s">
        <v>139</v>
      </c>
      <c r="D24" s="172" t="s">
        <v>104</v>
      </c>
      <c r="E24" s="173">
        <v>1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5">
        <v>0</v>
      </c>
      <c r="O24" s="175">
        <f>ROUND(E24*N24,2)</f>
        <v>0</v>
      </c>
      <c r="P24" s="175">
        <v>0</v>
      </c>
      <c r="Q24" s="175">
        <f>ROUND(E24*P24,2)</f>
        <v>0</v>
      </c>
      <c r="R24" s="175"/>
      <c r="S24" s="175" t="s">
        <v>105</v>
      </c>
      <c r="T24" s="176" t="s">
        <v>106</v>
      </c>
      <c r="U24" s="162">
        <v>0</v>
      </c>
      <c r="V24" s="162">
        <f>ROUND(E24*U24,2)</f>
        <v>0</v>
      </c>
      <c r="W24" s="162"/>
      <c r="X24" s="162" t="s">
        <v>113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114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33.75" outlineLevel="1">
      <c r="A25" s="160"/>
      <c r="B25" s="161"/>
      <c r="C25" s="248" t="s">
        <v>140</v>
      </c>
      <c r="D25" s="249"/>
      <c r="E25" s="249"/>
      <c r="F25" s="249"/>
      <c r="G25" s="249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53"/>
      <c r="Z25" s="153"/>
      <c r="AA25" s="153"/>
      <c r="AB25" s="153"/>
      <c r="AC25" s="153"/>
      <c r="AD25" s="153"/>
      <c r="AE25" s="153"/>
      <c r="AF25" s="153"/>
      <c r="AG25" s="153" t="s">
        <v>110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84" t="str">
        <f>C25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5" s="153"/>
      <c r="BC25" s="153"/>
      <c r="BD25" s="153"/>
      <c r="BE25" s="153"/>
      <c r="BF25" s="153"/>
      <c r="BG25" s="153"/>
      <c r="BH25" s="153"/>
    </row>
    <row r="26" spans="1:60" outlineLevel="1">
      <c r="A26" s="170">
        <v>12</v>
      </c>
      <c r="B26" s="171" t="s">
        <v>141</v>
      </c>
      <c r="C26" s="187" t="s">
        <v>142</v>
      </c>
      <c r="D26" s="172" t="s">
        <v>104</v>
      </c>
      <c r="E26" s="173">
        <v>1</v>
      </c>
      <c r="F26" s="174"/>
      <c r="G26" s="175">
        <f>ROUND(E26*F26,2)</f>
        <v>0</v>
      </c>
      <c r="H26" s="174"/>
      <c r="I26" s="175">
        <f>ROUND(E26*H26,2)</f>
        <v>0</v>
      </c>
      <c r="J26" s="174"/>
      <c r="K26" s="175">
        <f>ROUND(E26*J26,2)</f>
        <v>0</v>
      </c>
      <c r="L26" s="175">
        <v>21</v>
      </c>
      <c r="M26" s="175">
        <f>G26*(1+L26/100)</f>
        <v>0</v>
      </c>
      <c r="N26" s="175">
        <v>0</v>
      </c>
      <c r="O26" s="175">
        <f>ROUND(E26*N26,2)</f>
        <v>0</v>
      </c>
      <c r="P26" s="175">
        <v>0</v>
      </c>
      <c r="Q26" s="175">
        <f>ROUND(E26*P26,2)</f>
        <v>0</v>
      </c>
      <c r="R26" s="175"/>
      <c r="S26" s="175" t="s">
        <v>105</v>
      </c>
      <c r="T26" s="176" t="s">
        <v>106</v>
      </c>
      <c r="U26" s="162">
        <v>0</v>
      </c>
      <c r="V26" s="162">
        <f>ROUND(E26*U26,2)</f>
        <v>0</v>
      </c>
      <c r="W26" s="162"/>
      <c r="X26" s="162" t="s">
        <v>113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114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>
      <c r="A27" s="160"/>
      <c r="B27" s="161"/>
      <c r="C27" s="248" t="s">
        <v>143</v>
      </c>
      <c r="D27" s="249"/>
      <c r="E27" s="249"/>
      <c r="F27" s="249"/>
      <c r="G27" s="249"/>
      <c r="H27" s="162"/>
      <c r="I27" s="162"/>
      <c r="J27" s="162"/>
      <c r="K27" s="162"/>
      <c r="L27" s="162"/>
      <c r="M27" s="162"/>
      <c r="N27" s="162"/>
      <c r="O27" s="162"/>
      <c r="P27" s="162"/>
      <c r="Q27" s="162"/>
      <c r="R27" s="162"/>
      <c r="S27" s="162"/>
      <c r="T27" s="162"/>
      <c r="U27" s="162"/>
      <c r="V27" s="162"/>
      <c r="W27" s="162"/>
      <c r="X27" s="162"/>
      <c r="Y27" s="153"/>
      <c r="Z27" s="153"/>
      <c r="AA27" s="153"/>
      <c r="AB27" s="153"/>
      <c r="AC27" s="153"/>
      <c r="AD27" s="153"/>
      <c r="AE27" s="153"/>
      <c r="AF27" s="153"/>
      <c r="AG27" s="153" t="s">
        <v>110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84" t="str">
        <f>C27</f>
        <v>Náklady zhotovitele, související s prováděním zkoušek a revizí předepsaných technickými normami nebo objednatelem a které jsou pro provedení díla nezbytné.</v>
      </c>
      <c r="BB27" s="153"/>
      <c r="BC27" s="153"/>
      <c r="BD27" s="153"/>
      <c r="BE27" s="153"/>
      <c r="BF27" s="153"/>
      <c r="BG27" s="153"/>
      <c r="BH27" s="153"/>
    </row>
    <row r="28" spans="1:60" outlineLevel="1">
      <c r="A28" s="170">
        <v>13</v>
      </c>
      <c r="B28" s="171" t="s">
        <v>144</v>
      </c>
      <c r="C28" s="187" t="s">
        <v>145</v>
      </c>
      <c r="D28" s="172" t="s">
        <v>104</v>
      </c>
      <c r="E28" s="173">
        <v>1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5">
        <v>0</v>
      </c>
      <c r="O28" s="175">
        <f>ROUND(E28*N28,2)</f>
        <v>0</v>
      </c>
      <c r="P28" s="175">
        <v>0</v>
      </c>
      <c r="Q28" s="175">
        <f>ROUND(E28*P28,2)</f>
        <v>0</v>
      </c>
      <c r="R28" s="175"/>
      <c r="S28" s="175" t="s">
        <v>105</v>
      </c>
      <c r="T28" s="176" t="s">
        <v>106</v>
      </c>
      <c r="U28" s="162">
        <v>0</v>
      </c>
      <c r="V28" s="162">
        <f>ROUND(E28*U28,2)</f>
        <v>0</v>
      </c>
      <c r="W28" s="162"/>
      <c r="X28" s="162" t="s">
        <v>113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114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>
      <c r="A29" s="160"/>
      <c r="B29" s="161"/>
      <c r="C29" s="248" t="s">
        <v>146</v>
      </c>
      <c r="D29" s="249"/>
      <c r="E29" s="249"/>
      <c r="F29" s="249"/>
      <c r="G29" s="249"/>
      <c r="H29" s="162"/>
      <c r="I29" s="162"/>
      <c r="J29" s="162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53"/>
      <c r="Z29" s="153"/>
      <c r="AA29" s="153"/>
      <c r="AB29" s="153"/>
      <c r="AC29" s="153"/>
      <c r="AD29" s="153"/>
      <c r="AE29" s="153"/>
      <c r="AF29" s="153"/>
      <c r="AG29" s="153" t="s">
        <v>110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84" t="str">
        <f>C29</f>
        <v>Náklady zhotovitele na účast na zkušebním provozu včetně všech rizik vyplývajících z nutnosti zásahu či úprav zkoušeného zařízení.</v>
      </c>
      <c r="BB29" s="153"/>
      <c r="BC29" s="153"/>
      <c r="BD29" s="153"/>
      <c r="BE29" s="153"/>
      <c r="BF29" s="153"/>
      <c r="BG29" s="153"/>
      <c r="BH29" s="153"/>
    </row>
    <row r="30" spans="1:60" outlineLevel="1">
      <c r="A30" s="170">
        <v>14</v>
      </c>
      <c r="B30" s="171" t="s">
        <v>147</v>
      </c>
      <c r="C30" s="187" t="s">
        <v>148</v>
      </c>
      <c r="D30" s="172" t="s">
        <v>104</v>
      </c>
      <c r="E30" s="173">
        <v>1</v>
      </c>
      <c r="F30" s="174"/>
      <c r="G30" s="175">
        <f>ROUND(E30*F30,2)</f>
        <v>0</v>
      </c>
      <c r="H30" s="174"/>
      <c r="I30" s="175">
        <f>ROUND(E30*H30,2)</f>
        <v>0</v>
      </c>
      <c r="J30" s="174"/>
      <c r="K30" s="175">
        <f>ROUND(E30*J30,2)</f>
        <v>0</v>
      </c>
      <c r="L30" s="175">
        <v>21</v>
      </c>
      <c r="M30" s="175">
        <f>G30*(1+L30/100)</f>
        <v>0</v>
      </c>
      <c r="N30" s="175">
        <v>0</v>
      </c>
      <c r="O30" s="175">
        <f>ROUND(E30*N30,2)</f>
        <v>0</v>
      </c>
      <c r="P30" s="175">
        <v>0</v>
      </c>
      <c r="Q30" s="175">
        <f>ROUND(E30*P30,2)</f>
        <v>0</v>
      </c>
      <c r="R30" s="175"/>
      <c r="S30" s="175" t="s">
        <v>105</v>
      </c>
      <c r="T30" s="176" t="s">
        <v>106</v>
      </c>
      <c r="U30" s="162">
        <v>0</v>
      </c>
      <c r="V30" s="162">
        <f>ROUND(E30*U30,2)</f>
        <v>0</v>
      </c>
      <c r="W30" s="162"/>
      <c r="X30" s="162" t="s">
        <v>113</v>
      </c>
      <c r="Y30" s="153"/>
      <c r="Z30" s="153"/>
      <c r="AA30" s="153"/>
      <c r="AB30" s="153"/>
      <c r="AC30" s="153"/>
      <c r="AD30" s="153"/>
      <c r="AE30" s="153"/>
      <c r="AF30" s="153"/>
      <c r="AG30" s="153" t="s">
        <v>133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>
      <c r="A31" s="160"/>
      <c r="B31" s="161"/>
      <c r="C31" s="248" t="s">
        <v>149</v>
      </c>
      <c r="D31" s="249"/>
      <c r="E31" s="249"/>
      <c r="F31" s="249"/>
      <c r="G31" s="249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53"/>
      <c r="Z31" s="153"/>
      <c r="AA31" s="153"/>
      <c r="AB31" s="153"/>
      <c r="AC31" s="153"/>
      <c r="AD31" s="153"/>
      <c r="AE31" s="153"/>
      <c r="AF31" s="153"/>
      <c r="AG31" s="153" t="s">
        <v>110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84" t="str">
        <f>C31</f>
        <v>Náklady zhotovitele, které vzniknou v souvislosti s povinnostmi zhotovitele při předání a převzetí díla.</v>
      </c>
      <c r="BB31" s="153"/>
      <c r="BC31" s="153"/>
      <c r="BD31" s="153"/>
      <c r="BE31" s="153"/>
      <c r="BF31" s="153"/>
      <c r="BG31" s="153"/>
      <c r="BH31" s="153"/>
    </row>
    <row r="32" spans="1:60" outlineLevel="1">
      <c r="A32" s="177">
        <v>15</v>
      </c>
      <c r="B32" s="178" t="s">
        <v>150</v>
      </c>
      <c r="C32" s="188" t="s">
        <v>243</v>
      </c>
      <c r="D32" s="179" t="s">
        <v>104</v>
      </c>
      <c r="E32" s="180">
        <v>1</v>
      </c>
      <c r="F32" s="181"/>
      <c r="G32" s="182">
        <f>ROUND(E32*F32,2)</f>
        <v>0</v>
      </c>
      <c r="H32" s="181"/>
      <c r="I32" s="182">
        <f>ROUND(E32*H32,2)</f>
        <v>0</v>
      </c>
      <c r="J32" s="181"/>
      <c r="K32" s="182">
        <f>ROUND(E32*J32,2)</f>
        <v>0</v>
      </c>
      <c r="L32" s="182">
        <v>21</v>
      </c>
      <c r="M32" s="182">
        <f>G32*(1+L32/100)</f>
        <v>0</v>
      </c>
      <c r="N32" s="182">
        <v>0</v>
      </c>
      <c r="O32" s="182">
        <f>ROUND(E32*N32,2)</f>
        <v>0</v>
      </c>
      <c r="P32" s="182">
        <v>0</v>
      </c>
      <c r="Q32" s="182">
        <f>ROUND(E32*P32,2)</f>
        <v>0</v>
      </c>
      <c r="R32" s="182"/>
      <c r="S32" s="182" t="s">
        <v>105</v>
      </c>
      <c r="T32" s="183" t="s">
        <v>106</v>
      </c>
      <c r="U32" s="162">
        <v>0</v>
      </c>
      <c r="V32" s="162">
        <f>ROUND(E32*U32,2)</f>
        <v>0</v>
      </c>
      <c r="W32" s="162"/>
      <c r="X32" s="162" t="s">
        <v>113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114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>
      <c r="A33" s="170">
        <v>16</v>
      </c>
      <c r="B33" s="171" t="s">
        <v>151</v>
      </c>
      <c r="C33" s="187" t="s">
        <v>152</v>
      </c>
      <c r="D33" s="172" t="s">
        <v>104</v>
      </c>
      <c r="E33" s="173">
        <v>1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5">
        <v>0</v>
      </c>
      <c r="O33" s="175">
        <f>ROUND(E33*N33,2)</f>
        <v>0</v>
      </c>
      <c r="P33" s="175">
        <v>0</v>
      </c>
      <c r="Q33" s="175">
        <f>ROUND(E33*P33,2)</f>
        <v>0</v>
      </c>
      <c r="R33" s="175"/>
      <c r="S33" s="175" t="s">
        <v>105</v>
      </c>
      <c r="T33" s="176" t="s">
        <v>106</v>
      </c>
      <c r="U33" s="162">
        <v>0</v>
      </c>
      <c r="V33" s="162">
        <f>ROUND(E33*U33,2)</f>
        <v>0</v>
      </c>
      <c r="W33" s="162"/>
      <c r="X33" s="162" t="s">
        <v>113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133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>
      <c r="A34" s="160"/>
      <c r="B34" s="161"/>
      <c r="C34" s="248" t="s">
        <v>153</v>
      </c>
      <c r="D34" s="249"/>
      <c r="E34" s="249"/>
      <c r="F34" s="249"/>
      <c r="G34" s="249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2"/>
      <c r="W34" s="162"/>
      <c r="X34" s="162"/>
      <c r="Y34" s="153"/>
      <c r="Z34" s="153"/>
      <c r="AA34" s="153"/>
      <c r="AB34" s="153"/>
      <c r="AC34" s="153"/>
      <c r="AD34" s="153"/>
      <c r="AE34" s="153"/>
      <c r="AF34" s="153"/>
      <c r="AG34" s="153" t="s">
        <v>110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>
      <c r="A35" s="170">
        <v>17</v>
      </c>
      <c r="B35" s="171" t="s">
        <v>154</v>
      </c>
      <c r="C35" s="187" t="s">
        <v>155</v>
      </c>
      <c r="D35" s="172" t="s">
        <v>104</v>
      </c>
      <c r="E35" s="173">
        <v>1</v>
      </c>
      <c r="F35" s="174"/>
      <c r="G35" s="175">
        <f>ROUND(E35*F35,2)</f>
        <v>0</v>
      </c>
      <c r="H35" s="174"/>
      <c r="I35" s="175">
        <f>ROUND(E35*H35,2)</f>
        <v>0</v>
      </c>
      <c r="J35" s="174"/>
      <c r="K35" s="175">
        <f>ROUND(E35*J35,2)</f>
        <v>0</v>
      </c>
      <c r="L35" s="175">
        <v>21</v>
      </c>
      <c r="M35" s="175">
        <f>G35*(1+L35/100)</f>
        <v>0</v>
      </c>
      <c r="N35" s="175">
        <v>0</v>
      </c>
      <c r="O35" s="175">
        <f>ROUND(E35*N35,2)</f>
        <v>0</v>
      </c>
      <c r="P35" s="175">
        <v>0</v>
      </c>
      <c r="Q35" s="175">
        <f>ROUND(E35*P35,2)</f>
        <v>0</v>
      </c>
      <c r="R35" s="175"/>
      <c r="S35" s="175" t="s">
        <v>105</v>
      </c>
      <c r="T35" s="176" t="s">
        <v>106</v>
      </c>
      <c r="U35" s="162">
        <v>0</v>
      </c>
      <c r="V35" s="162">
        <f>ROUND(E35*U35,2)</f>
        <v>0</v>
      </c>
      <c r="W35" s="162"/>
      <c r="X35" s="162" t="s">
        <v>113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156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>
      <c r="A36" s="160"/>
      <c r="B36" s="161"/>
      <c r="C36" s="248" t="s">
        <v>157</v>
      </c>
      <c r="D36" s="249"/>
      <c r="E36" s="249"/>
      <c r="F36" s="249"/>
      <c r="G36" s="249"/>
      <c r="H36" s="162"/>
      <c r="I36" s="162"/>
      <c r="J36" s="162"/>
      <c r="K36" s="162"/>
      <c r="L36" s="162"/>
      <c r="M36" s="162"/>
      <c r="N36" s="162"/>
      <c r="O36" s="162"/>
      <c r="P36" s="162"/>
      <c r="Q36" s="162"/>
      <c r="R36" s="162"/>
      <c r="S36" s="162"/>
      <c r="T36" s="162"/>
      <c r="U36" s="162"/>
      <c r="V36" s="162"/>
      <c r="W36" s="162"/>
      <c r="X36" s="162"/>
      <c r="Y36" s="153"/>
      <c r="Z36" s="153"/>
      <c r="AA36" s="153"/>
      <c r="AB36" s="153"/>
      <c r="AC36" s="153"/>
      <c r="AD36" s="153"/>
      <c r="AE36" s="153"/>
      <c r="AF36" s="153"/>
      <c r="AG36" s="153" t="s">
        <v>110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84" t="str">
        <f>C36</f>
        <v>Náklady spojené s povinným pojištěním dodavatele nebo stavebního díla či jeho části, v rozsahu obchodních podmínek.</v>
      </c>
      <c r="BB36" s="153"/>
      <c r="BC36" s="153"/>
      <c r="BD36" s="153"/>
      <c r="BE36" s="153"/>
      <c r="BF36" s="153"/>
      <c r="BG36" s="153"/>
      <c r="BH36" s="153"/>
    </row>
    <row r="37" spans="1:60" outlineLevel="1">
      <c r="A37" s="177">
        <v>18</v>
      </c>
      <c r="B37" s="178" t="s">
        <v>158</v>
      </c>
      <c r="C37" s="188" t="s">
        <v>159</v>
      </c>
      <c r="D37" s="179" t="s">
        <v>104</v>
      </c>
      <c r="E37" s="180">
        <v>1</v>
      </c>
      <c r="F37" s="181"/>
      <c r="G37" s="182">
        <f t="shared" ref="G37:G46" si="0">ROUND(E37*F37,2)</f>
        <v>0</v>
      </c>
      <c r="H37" s="181"/>
      <c r="I37" s="182">
        <f t="shared" ref="I37:I46" si="1">ROUND(E37*H37,2)</f>
        <v>0</v>
      </c>
      <c r="J37" s="181"/>
      <c r="K37" s="182">
        <f t="shared" ref="K37:K46" si="2">ROUND(E37*J37,2)</f>
        <v>0</v>
      </c>
      <c r="L37" s="182">
        <v>21</v>
      </c>
      <c r="M37" s="182">
        <f t="shared" ref="M37:M46" si="3">G37*(1+L37/100)</f>
        <v>0</v>
      </c>
      <c r="N37" s="182">
        <v>0</v>
      </c>
      <c r="O37" s="182">
        <f t="shared" ref="O37:O46" si="4">ROUND(E37*N37,2)</f>
        <v>0</v>
      </c>
      <c r="P37" s="182">
        <v>0</v>
      </c>
      <c r="Q37" s="182">
        <f t="shared" ref="Q37:Q46" si="5">ROUND(E37*P37,2)</f>
        <v>0</v>
      </c>
      <c r="R37" s="182"/>
      <c r="S37" s="182" t="s">
        <v>105</v>
      </c>
      <c r="T37" s="183" t="s">
        <v>106</v>
      </c>
      <c r="U37" s="162">
        <v>0</v>
      </c>
      <c r="V37" s="162">
        <f t="shared" ref="V37:V46" si="6">ROUND(E37*U37,2)</f>
        <v>0</v>
      </c>
      <c r="W37" s="162"/>
      <c r="X37" s="162" t="s">
        <v>113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114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>
      <c r="A38" s="177">
        <v>19</v>
      </c>
      <c r="B38" s="178" t="s">
        <v>160</v>
      </c>
      <c r="C38" s="188" t="s">
        <v>161</v>
      </c>
      <c r="D38" s="179" t="s">
        <v>162</v>
      </c>
      <c r="E38" s="180">
        <v>40</v>
      </c>
      <c r="F38" s="181"/>
      <c r="G38" s="182">
        <f t="shared" si="0"/>
        <v>0</v>
      </c>
      <c r="H38" s="181"/>
      <c r="I38" s="182">
        <f t="shared" si="1"/>
        <v>0</v>
      </c>
      <c r="J38" s="181"/>
      <c r="K38" s="182">
        <f t="shared" si="2"/>
        <v>0</v>
      </c>
      <c r="L38" s="182">
        <v>21</v>
      </c>
      <c r="M38" s="182">
        <f t="shared" si="3"/>
        <v>0</v>
      </c>
      <c r="N38" s="182">
        <v>0</v>
      </c>
      <c r="O38" s="182">
        <f t="shared" si="4"/>
        <v>0</v>
      </c>
      <c r="P38" s="182">
        <v>0</v>
      </c>
      <c r="Q38" s="182">
        <f t="shared" si="5"/>
        <v>0</v>
      </c>
      <c r="R38" s="182"/>
      <c r="S38" s="182" t="s">
        <v>119</v>
      </c>
      <c r="T38" s="183" t="s">
        <v>106</v>
      </c>
      <c r="U38" s="162">
        <v>0</v>
      </c>
      <c r="V38" s="162">
        <f t="shared" si="6"/>
        <v>0</v>
      </c>
      <c r="W38" s="162"/>
      <c r="X38" s="162" t="s">
        <v>113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114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>
      <c r="A39" s="177">
        <v>20</v>
      </c>
      <c r="B39" s="178" t="s">
        <v>163</v>
      </c>
      <c r="C39" s="188" t="s">
        <v>164</v>
      </c>
      <c r="D39" s="179" t="s">
        <v>165</v>
      </c>
      <c r="E39" s="180">
        <v>1</v>
      </c>
      <c r="F39" s="181"/>
      <c r="G39" s="182">
        <f t="shared" si="0"/>
        <v>0</v>
      </c>
      <c r="H39" s="181"/>
      <c r="I39" s="182">
        <f t="shared" si="1"/>
        <v>0</v>
      </c>
      <c r="J39" s="181"/>
      <c r="K39" s="182">
        <f t="shared" si="2"/>
        <v>0</v>
      </c>
      <c r="L39" s="182">
        <v>21</v>
      </c>
      <c r="M39" s="182">
        <f t="shared" si="3"/>
        <v>0</v>
      </c>
      <c r="N39" s="182">
        <v>0</v>
      </c>
      <c r="O39" s="182">
        <f t="shared" si="4"/>
        <v>0</v>
      </c>
      <c r="P39" s="182">
        <v>0</v>
      </c>
      <c r="Q39" s="182">
        <f t="shared" si="5"/>
        <v>0</v>
      </c>
      <c r="R39" s="182"/>
      <c r="S39" s="182" t="s">
        <v>119</v>
      </c>
      <c r="T39" s="183" t="s">
        <v>106</v>
      </c>
      <c r="U39" s="162">
        <v>0</v>
      </c>
      <c r="V39" s="162">
        <f t="shared" si="6"/>
        <v>0</v>
      </c>
      <c r="W39" s="162"/>
      <c r="X39" s="162" t="s">
        <v>113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133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>
      <c r="A40" s="177">
        <v>21</v>
      </c>
      <c r="B40" s="178" t="s">
        <v>166</v>
      </c>
      <c r="C40" s="188" t="s">
        <v>167</v>
      </c>
      <c r="D40" s="179" t="s">
        <v>165</v>
      </c>
      <c r="E40" s="180">
        <v>1</v>
      </c>
      <c r="F40" s="181"/>
      <c r="G40" s="182">
        <f t="shared" si="0"/>
        <v>0</v>
      </c>
      <c r="H40" s="181"/>
      <c r="I40" s="182">
        <f t="shared" si="1"/>
        <v>0</v>
      </c>
      <c r="J40" s="181"/>
      <c r="K40" s="182">
        <f t="shared" si="2"/>
        <v>0</v>
      </c>
      <c r="L40" s="182">
        <v>21</v>
      </c>
      <c r="M40" s="182">
        <f t="shared" si="3"/>
        <v>0</v>
      </c>
      <c r="N40" s="182">
        <v>0</v>
      </c>
      <c r="O40" s="182">
        <f t="shared" si="4"/>
        <v>0</v>
      </c>
      <c r="P40" s="182">
        <v>0</v>
      </c>
      <c r="Q40" s="182">
        <f t="shared" si="5"/>
        <v>0</v>
      </c>
      <c r="R40" s="182"/>
      <c r="S40" s="182" t="s">
        <v>119</v>
      </c>
      <c r="T40" s="183" t="s">
        <v>106</v>
      </c>
      <c r="U40" s="162">
        <v>0</v>
      </c>
      <c r="V40" s="162">
        <f t="shared" si="6"/>
        <v>0</v>
      </c>
      <c r="W40" s="162"/>
      <c r="X40" s="162" t="s">
        <v>113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114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>
      <c r="A41" s="177">
        <v>22</v>
      </c>
      <c r="B41" s="178" t="s">
        <v>168</v>
      </c>
      <c r="C41" s="188" t="s">
        <v>169</v>
      </c>
      <c r="D41" s="179" t="s">
        <v>165</v>
      </c>
      <c r="E41" s="180">
        <v>1</v>
      </c>
      <c r="F41" s="181"/>
      <c r="G41" s="182">
        <f t="shared" si="0"/>
        <v>0</v>
      </c>
      <c r="H41" s="181"/>
      <c r="I41" s="182">
        <f t="shared" si="1"/>
        <v>0</v>
      </c>
      <c r="J41" s="181"/>
      <c r="K41" s="182">
        <f t="shared" si="2"/>
        <v>0</v>
      </c>
      <c r="L41" s="182">
        <v>21</v>
      </c>
      <c r="M41" s="182">
        <f t="shared" si="3"/>
        <v>0</v>
      </c>
      <c r="N41" s="182">
        <v>0</v>
      </c>
      <c r="O41" s="182">
        <f t="shared" si="4"/>
        <v>0</v>
      </c>
      <c r="P41" s="182">
        <v>0</v>
      </c>
      <c r="Q41" s="182">
        <f t="shared" si="5"/>
        <v>0</v>
      </c>
      <c r="R41" s="182"/>
      <c r="S41" s="182" t="s">
        <v>119</v>
      </c>
      <c r="T41" s="183" t="s">
        <v>106</v>
      </c>
      <c r="U41" s="162">
        <v>0</v>
      </c>
      <c r="V41" s="162">
        <f t="shared" si="6"/>
        <v>0</v>
      </c>
      <c r="W41" s="162"/>
      <c r="X41" s="162" t="s">
        <v>113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133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>
      <c r="A42" s="177">
        <v>23</v>
      </c>
      <c r="B42" s="178" t="s">
        <v>170</v>
      </c>
      <c r="C42" s="188" t="s">
        <v>171</v>
      </c>
      <c r="D42" s="179" t="s">
        <v>165</v>
      </c>
      <c r="E42" s="180">
        <v>1</v>
      </c>
      <c r="F42" s="181"/>
      <c r="G42" s="182">
        <f t="shared" si="0"/>
        <v>0</v>
      </c>
      <c r="H42" s="181"/>
      <c r="I42" s="182">
        <f t="shared" si="1"/>
        <v>0</v>
      </c>
      <c r="J42" s="181"/>
      <c r="K42" s="182">
        <f t="shared" si="2"/>
        <v>0</v>
      </c>
      <c r="L42" s="182">
        <v>21</v>
      </c>
      <c r="M42" s="182">
        <f t="shared" si="3"/>
        <v>0</v>
      </c>
      <c r="N42" s="182">
        <v>0</v>
      </c>
      <c r="O42" s="182">
        <f t="shared" si="4"/>
        <v>0</v>
      </c>
      <c r="P42" s="182">
        <v>0</v>
      </c>
      <c r="Q42" s="182">
        <f t="shared" si="5"/>
        <v>0</v>
      </c>
      <c r="R42" s="182"/>
      <c r="S42" s="182" t="s">
        <v>119</v>
      </c>
      <c r="T42" s="183" t="s">
        <v>106</v>
      </c>
      <c r="U42" s="162">
        <v>0</v>
      </c>
      <c r="V42" s="162">
        <f t="shared" si="6"/>
        <v>0</v>
      </c>
      <c r="W42" s="162"/>
      <c r="X42" s="162" t="s">
        <v>113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133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>
      <c r="A43" s="177">
        <v>24</v>
      </c>
      <c r="B43" s="178" t="s">
        <v>172</v>
      </c>
      <c r="C43" s="188" t="s">
        <v>173</v>
      </c>
      <c r="D43" s="179" t="s">
        <v>165</v>
      </c>
      <c r="E43" s="180">
        <v>1</v>
      </c>
      <c r="F43" s="181"/>
      <c r="G43" s="182">
        <f t="shared" si="0"/>
        <v>0</v>
      </c>
      <c r="H43" s="181"/>
      <c r="I43" s="182">
        <f t="shared" si="1"/>
        <v>0</v>
      </c>
      <c r="J43" s="181"/>
      <c r="K43" s="182">
        <f t="shared" si="2"/>
        <v>0</v>
      </c>
      <c r="L43" s="182">
        <v>21</v>
      </c>
      <c r="M43" s="182">
        <f t="shared" si="3"/>
        <v>0</v>
      </c>
      <c r="N43" s="182">
        <v>0</v>
      </c>
      <c r="O43" s="182">
        <f t="shared" si="4"/>
        <v>0</v>
      </c>
      <c r="P43" s="182">
        <v>0</v>
      </c>
      <c r="Q43" s="182">
        <f t="shared" si="5"/>
        <v>0</v>
      </c>
      <c r="R43" s="182"/>
      <c r="S43" s="182" t="s">
        <v>119</v>
      </c>
      <c r="T43" s="183" t="s">
        <v>106</v>
      </c>
      <c r="U43" s="162">
        <v>0</v>
      </c>
      <c r="V43" s="162">
        <f t="shared" si="6"/>
        <v>0</v>
      </c>
      <c r="W43" s="162"/>
      <c r="X43" s="162" t="s">
        <v>113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133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>
      <c r="A44" s="177">
        <v>25</v>
      </c>
      <c r="B44" s="178" t="s">
        <v>174</v>
      </c>
      <c r="C44" s="188" t="s">
        <v>175</v>
      </c>
      <c r="D44" s="179" t="s">
        <v>165</v>
      </c>
      <c r="E44" s="180">
        <v>1</v>
      </c>
      <c r="F44" s="181"/>
      <c r="G44" s="182">
        <f t="shared" si="0"/>
        <v>0</v>
      </c>
      <c r="H44" s="181"/>
      <c r="I44" s="182">
        <f t="shared" si="1"/>
        <v>0</v>
      </c>
      <c r="J44" s="181"/>
      <c r="K44" s="182">
        <f t="shared" si="2"/>
        <v>0</v>
      </c>
      <c r="L44" s="182">
        <v>21</v>
      </c>
      <c r="M44" s="182">
        <f t="shared" si="3"/>
        <v>0</v>
      </c>
      <c r="N44" s="182">
        <v>0</v>
      </c>
      <c r="O44" s="182">
        <f t="shared" si="4"/>
        <v>0</v>
      </c>
      <c r="P44" s="182">
        <v>0</v>
      </c>
      <c r="Q44" s="182">
        <f t="shared" si="5"/>
        <v>0</v>
      </c>
      <c r="R44" s="182"/>
      <c r="S44" s="182" t="s">
        <v>119</v>
      </c>
      <c r="T44" s="183" t="s">
        <v>106</v>
      </c>
      <c r="U44" s="162">
        <v>0</v>
      </c>
      <c r="V44" s="162">
        <f t="shared" si="6"/>
        <v>0</v>
      </c>
      <c r="W44" s="162"/>
      <c r="X44" s="162" t="s">
        <v>113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133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>
      <c r="A45" s="177">
        <v>26</v>
      </c>
      <c r="B45" s="178" t="s">
        <v>176</v>
      </c>
      <c r="C45" s="188" t="s">
        <v>177</v>
      </c>
      <c r="D45" s="179" t="s">
        <v>165</v>
      </c>
      <c r="E45" s="180">
        <v>1</v>
      </c>
      <c r="F45" s="181"/>
      <c r="G45" s="182">
        <f t="shared" si="0"/>
        <v>0</v>
      </c>
      <c r="H45" s="181"/>
      <c r="I45" s="182">
        <f t="shared" si="1"/>
        <v>0</v>
      </c>
      <c r="J45" s="181"/>
      <c r="K45" s="182">
        <f t="shared" si="2"/>
        <v>0</v>
      </c>
      <c r="L45" s="182">
        <v>21</v>
      </c>
      <c r="M45" s="182">
        <f t="shared" si="3"/>
        <v>0</v>
      </c>
      <c r="N45" s="182">
        <v>0</v>
      </c>
      <c r="O45" s="182">
        <f t="shared" si="4"/>
        <v>0</v>
      </c>
      <c r="P45" s="182">
        <v>0</v>
      </c>
      <c r="Q45" s="182">
        <f t="shared" si="5"/>
        <v>0</v>
      </c>
      <c r="R45" s="182"/>
      <c r="S45" s="182" t="s">
        <v>119</v>
      </c>
      <c r="T45" s="183" t="s">
        <v>106</v>
      </c>
      <c r="U45" s="162">
        <v>0</v>
      </c>
      <c r="V45" s="162">
        <f t="shared" si="6"/>
        <v>0</v>
      </c>
      <c r="W45" s="162"/>
      <c r="X45" s="162" t="s">
        <v>113</v>
      </c>
      <c r="Y45" s="153"/>
      <c r="Z45" s="153"/>
      <c r="AA45" s="153"/>
      <c r="AB45" s="153"/>
      <c r="AC45" s="153"/>
      <c r="AD45" s="153"/>
      <c r="AE45" s="153"/>
      <c r="AF45" s="153"/>
      <c r="AG45" s="153" t="s">
        <v>114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>
      <c r="A46" s="170">
        <v>27</v>
      </c>
      <c r="B46" s="171" t="s">
        <v>178</v>
      </c>
      <c r="C46" s="187" t="s">
        <v>179</v>
      </c>
      <c r="D46" s="172" t="s">
        <v>165</v>
      </c>
      <c r="E46" s="173">
        <v>1</v>
      </c>
      <c r="F46" s="174"/>
      <c r="G46" s="175">
        <f t="shared" si="0"/>
        <v>0</v>
      </c>
      <c r="H46" s="174"/>
      <c r="I46" s="175">
        <f t="shared" si="1"/>
        <v>0</v>
      </c>
      <c r="J46" s="174"/>
      <c r="K46" s="175">
        <f t="shared" si="2"/>
        <v>0</v>
      </c>
      <c r="L46" s="175">
        <v>21</v>
      </c>
      <c r="M46" s="175">
        <f t="shared" si="3"/>
        <v>0</v>
      </c>
      <c r="N46" s="175">
        <v>0</v>
      </c>
      <c r="O46" s="175">
        <f t="shared" si="4"/>
        <v>0</v>
      </c>
      <c r="P46" s="175">
        <v>0</v>
      </c>
      <c r="Q46" s="175">
        <f t="shared" si="5"/>
        <v>0</v>
      </c>
      <c r="R46" s="175"/>
      <c r="S46" s="175" t="s">
        <v>119</v>
      </c>
      <c r="T46" s="176" t="s">
        <v>106</v>
      </c>
      <c r="U46" s="162">
        <v>0</v>
      </c>
      <c r="V46" s="162">
        <f t="shared" si="6"/>
        <v>0</v>
      </c>
      <c r="W46" s="162"/>
      <c r="X46" s="162" t="s">
        <v>113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114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>
      <c r="A47" s="160"/>
      <c r="B47" s="161"/>
      <c r="C47" s="248" t="s">
        <v>180</v>
      </c>
      <c r="D47" s="249"/>
      <c r="E47" s="249"/>
      <c r="F47" s="249"/>
      <c r="G47" s="249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53"/>
      <c r="Z47" s="153"/>
      <c r="AA47" s="153"/>
      <c r="AB47" s="153"/>
      <c r="AC47" s="153"/>
      <c r="AD47" s="153"/>
      <c r="AE47" s="153"/>
      <c r="AF47" s="153"/>
      <c r="AG47" s="153" t="s">
        <v>110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>
      <c r="A48" s="177">
        <v>28</v>
      </c>
      <c r="B48" s="178" t="s">
        <v>181</v>
      </c>
      <c r="C48" s="188" t="s">
        <v>167</v>
      </c>
      <c r="D48" s="179" t="s">
        <v>165</v>
      </c>
      <c r="E48" s="180">
        <v>1</v>
      </c>
      <c r="F48" s="181"/>
      <c r="G48" s="182">
        <f t="shared" ref="G48:G62" si="7">ROUND(E48*F48,2)</f>
        <v>0</v>
      </c>
      <c r="H48" s="181"/>
      <c r="I48" s="182">
        <f t="shared" ref="I48:I62" si="8">ROUND(E48*H48,2)</f>
        <v>0</v>
      </c>
      <c r="J48" s="181"/>
      <c r="K48" s="182">
        <f t="shared" ref="K48:K62" si="9">ROUND(E48*J48,2)</f>
        <v>0</v>
      </c>
      <c r="L48" s="182">
        <v>21</v>
      </c>
      <c r="M48" s="182">
        <f t="shared" ref="M48:M62" si="10">G48*(1+L48/100)</f>
        <v>0</v>
      </c>
      <c r="N48" s="182">
        <v>0</v>
      </c>
      <c r="O48" s="182">
        <f t="shared" ref="O48:O62" si="11">ROUND(E48*N48,2)</f>
        <v>0</v>
      </c>
      <c r="P48" s="182">
        <v>0</v>
      </c>
      <c r="Q48" s="182">
        <f t="shared" ref="Q48:Q62" si="12">ROUND(E48*P48,2)</f>
        <v>0</v>
      </c>
      <c r="R48" s="182"/>
      <c r="S48" s="182" t="s">
        <v>119</v>
      </c>
      <c r="T48" s="183" t="s">
        <v>106</v>
      </c>
      <c r="U48" s="162">
        <v>0</v>
      </c>
      <c r="V48" s="162">
        <f t="shared" ref="V48:V62" si="13">ROUND(E48*U48,2)</f>
        <v>0</v>
      </c>
      <c r="W48" s="162"/>
      <c r="X48" s="162" t="s">
        <v>113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114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>
      <c r="A49" s="177">
        <v>29</v>
      </c>
      <c r="B49" s="178" t="s">
        <v>182</v>
      </c>
      <c r="C49" s="188" t="s">
        <v>183</v>
      </c>
      <c r="D49" s="179" t="s">
        <v>165</v>
      </c>
      <c r="E49" s="180">
        <v>1</v>
      </c>
      <c r="F49" s="181"/>
      <c r="G49" s="182">
        <f t="shared" si="7"/>
        <v>0</v>
      </c>
      <c r="H49" s="181"/>
      <c r="I49" s="182">
        <f t="shared" si="8"/>
        <v>0</v>
      </c>
      <c r="J49" s="181"/>
      <c r="K49" s="182">
        <f t="shared" si="9"/>
        <v>0</v>
      </c>
      <c r="L49" s="182">
        <v>21</v>
      </c>
      <c r="M49" s="182">
        <f t="shared" si="10"/>
        <v>0</v>
      </c>
      <c r="N49" s="182">
        <v>0</v>
      </c>
      <c r="O49" s="182">
        <f t="shared" si="11"/>
        <v>0</v>
      </c>
      <c r="P49" s="182">
        <v>0</v>
      </c>
      <c r="Q49" s="182">
        <f t="shared" si="12"/>
        <v>0</v>
      </c>
      <c r="R49" s="182"/>
      <c r="S49" s="182" t="s">
        <v>119</v>
      </c>
      <c r="T49" s="183" t="s">
        <v>106</v>
      </c>
      <c r="U49" s="162">
        <v>0</v>
      </c>
      <c r="V49" s="162">
        <f t="shared" si="13"/>
        <v>0</v>
      </c>
      <c r="W49" s="162"/>
      <c r="X49" s="162" t="s">
        <v>113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133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>
      <c r="A50" s="177">
        <v>30</v>
      </c>
      <c r="B50" s="178" t="s">
        <v>184</v>
      </c>
      <c r="C50" s="188" t="s">
        <v>185</v>
      </c>
      <c r="D50" s="179" t="s">
        <v>165</v>
      </c>
      <c r="E50" s="180">
        <v>1</v>
      </c>
      <c r="F50" s="181"/>
      <c r="G50" s="182">
        <f t="shared" si="7"/>
        <v>0</v>
      </c>
      <c r="H50" s="181"/>
      <c r="I50" s="182">
        <f t="shared" si="8"/>
        <v>0</v>
      </c>
      <c r="J50" s="181"/>
      <c r="K50" s="182">
        <f t="shared" si="9"/>
        <v>0</v>
      </c>
      <c r="L50" s="182">
        <v>21</v>
      </c>
      <c r="M50" s="182">
        <f t="shared" si="10"/>
        <v>0</v>
      </c>
      <c r="N50" s="182">
        <v>0</v>
      </c>
      <c r="O50" s="182">
        <f t="shared" si="11"/>
        <v>0</v>
      </c>
      <c r="P50" s="182">
        <v>0</v>
      </c>
      <c r="Q50" s="182">
        <f t="shared" si="12"/>
        <v>0</v>
      </c>
      <c r="R50" s="182"/>
      <c r="S50" s="182" t="s">
        <v>119</v>
      </c>
      <c r="T50" s="183" t="s">
        <v>106</v>
      </c>
      <c r="U50" s="162">
        <v>0</v>
      </c>
      <c r="V50" s="162">
        <f t="shared" si="13"/>
        <v>0</v>
      </c>
      <c r="W50" s="162"/>
      <c r="X50" s="162" t="s">
        <v>113</v>
      </c>
      <c r="Y50" s="153"/>
      <c r="Z50" s="153"/>
      <c r="AA50" s="153"/>
      <c r="AB50" s="153"/>
      <c r="AC50" s="153"/>
      <c r="AD50" s="153"/>
      <c r="AE50" s="153"/>
      <c r="AF50" s="153"/>
      <c r="AG50" s="153" t="s">
        <v>114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>
      <c r="A51" s="177">
        <v>31</v>
      </c>
      <c r="B51" s="178" t="s">
        <v>186</v>
      </c>
      <c r="C51" s="188" t="s">
        <v>187</v>
      </c>
      <c r="D51" s="179" t="s">
        <v>165</v>
      </c>
      <c r="E51" s="180">
        <v>1</v>
      </c>
      <c r="F51" s="181"/>
      <c r="G51" s="182">
        <f t="shared" si="7"/>
        <v>0</v>
      </c>
      <c r="H51" s="181"/>
      <c r="I51" s="182">
        <f t="shared" si="8"/>
        <v>0</v>
      </c>
      <c r="J51" s="181"/>
      <c r="K51" s="182">
        <f t="shared" si="9"/>
        <v>0</v>
      </c>
      <c r="L51" s="182">
        <v>21</v>
      </c>
      <c r="M51" s="182">
        <f t="shared" si="10"/>
        <v>0</v>
      </c>
      <c r="N51" s="182">
        <v>0</v>
      </c>
      <c r="O51" s="182">
        <f t="shared" si="11"/>
        <v>0</v>
      </c>
      <c r="P51" s="182">
        <v>0</v>
      </c>
      <c r="Q51" s="182">
        <f t="shared" si="12"/>
        <v>0</v>
      </c>
      <c r="R51" s="182"/>
      <c r="S51" s="182" t="s">
        <v>119</v>
      </c>
      <c r="T51" s="183" t="s">
        <v>106</v>
      </c>
      <c r="U51" s="162">
        <v>0</v>
      </c>
      <c r="V51" s="162">
        <f t="shared" si="13"/>
        <v>0</v>
      </c>
      <c r="W51" s="162"/>
      <c r="X51" s="162" t="s">
        <v>113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114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>
      <c r="A52" s="177">
        <v>32</v>
      </c>
      <c r="B52" s="178" t="s">
        <v>188</v>
      </c>
      <c r="C52" s="188" t="s">
        <v>189</v>
      </c>
      <c r="D52" s="179" t="s">
        <v>165</v>
      </c>
      <c r="E52" s="180">
        <v>1</v>
      </c>
      <c r="F52" s="181"/>
      <c r="G52" s="182">
        <f t="shared" si="7"/>
        <v>0</v>
      </c>
      <c r="H52" s="181"/>
      <c r="I52" s="182">
        <f t="shared" si="8"/>
        <v>0</v>
      </c>
      <c r="J52" s="181"/>
      <c r="K52" s="182">
        <f t="shared" si="9"/>
        <v>0</v>
      </c>
      <c r="L52" s="182">
        <v>21</v>
      </c>
      <c r="M52" s="182">
        <f t="shared" si="10"/>
        <v>0</v>
      </c>
      <c r="N52" s="182">
        <v>0</v>
      </c>
      <c r="O52" s="182">
        <f t="shared" si="11"/>
        <v>0</v>
      </c>
      <c r="P52" s="182">
        <v>0</v>
      </c>
      <c r="Q52" s="182">
        <f t="shared" si="12"/>
        <v>0</v>
      </c>
      <c r="R52" s="182"/>
      <c r="S52" s="182" t="s">
        <v>119</v>
      </c>
      <c r="T52" s="183" t="s">
        <v>106</v>
      </c>
      <c r="U52" s="162">
        <v>0</v>
      </c>
      <c r="V52" s="162">
        <f t="shared" si="13"/>
        <v>0</v>
      </c>
      <c r="W52" s="162"/>
      <c r="X52" s="162" t="s">
        <v>113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114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>
      <c r="A53" s="177">
        <v>33</v>
      </c>
      <c r="B53" s="178" t="s">
        <v>190</v>
      </c>
      <c r="C53" s="188" t="s">
        <v>191</v>
      </c>
      <c r="D53" s="179" t="s">
        <v>165</v>
      </c>
      <c r="E53" s="180">
        <v>1</v>
      </c>
      <c r="F53" s="181"/>
      <c r="G53" s="182">
        <f t="shared" si="7"/>
        <v>0</v>
      </c>
      <c r="H53" s="181"/>
      <c r="I53" s="182">
        <f t="shared" si="8"/>
        <v>0</v>
      </c>
      <c r="J53" s="181"/>
      <c r="K53" s="182">
        <f t="shared" si="9"/>
        <v>0</v>
      </c>
      <c r="L53" s="182">
        <v>21</v>
      </c>
      <c r="M53" s="182">
        <f t="shared" si="10"/>
        <v>0</v>
      </c>
      <c r="N53" s="182">
        <v>0</v>
      </c>
      <c r="O53" s="182">
        <f t="shared" si="11"/>
        <v>0</v>
      </c>
      <c r="P53" s="182">
        <v>0</v>
      </c>
      <c r="Q53" s="182">
        <f t="shared" si="12"/>
        <v>0</v>
      </c>
      <c r="R53" s="182"/>
      <c r="S53" s="182" t="s">
        <v>119</v>
      </c>
      <c r="T53" s="183" t="s">
        <v>106</v>
      </c>
      <c r="U53" s="162">
        <v>0</v>
      </c>
      <c r="V53" s="162">
        <f t="shared" si="13"/>
        <v>0</v>
      </c>
      <c r="W53" s="162"/>
      <c r="X53" s="162" t="s">
        <v>113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133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>
      <c r="A54" s="177">
        <v>34</v>
      </c>
      <c r="B54" s="178" t="s">
        <v>192</v>
      </c>
      <c r="C54" s="188" t="s">
        <v>193</v>
      </c>
      <c r="D54" s="179" t="s">
        <v>165</v>
      </c>
      <c r="E54" s="180">
        <v>1</v>
      </c>
      <c r="F54" s="181"/>
      <c r="G54" s="182">
        <f t="shared" si="7"/>
        <v>0</v>
      </c>
      <c r="H54" s="181"/>
      <c r="I54" s="182">
        <f t="shared" si="8"/>
        <v>0</v>
      </c>
      <c r="J54" s="181"/>
      <c r="K54" s="182">
        <f t="shared" si="9"/>
        <v>0</v>
      </c>
      <c r="L54" s="182">
        <v>21</v>
      </c>
      <c r="M54" s="182">
        <f t="shared" si="10"/>
        <v>0</v>
      </c>
      <c r="N54" s="182">
        <v>0</v>
      </c>
      <c r="O54" s="182">
        <f t="shared" si="11"/>
        <v>0</v>
      </c>
      <c r="P54" s="182">
        <v>0</v>
      </c>
      <c r="Q54" s="182">
        <f t="shared" si="12"/>
        <v>0</v>
      </c>
      <c r="R54" s="182"/>
      <c r="S54" s="182" t="s">
        <v>119</v>
      </c>
      <c r="T54" s="183" t="s">
        <v>106</v>
      </c>
      <c r="U54" s="162">
        <v>0</v>
      </c>
      <c r="V54" s="162">
        <f t="shared" si="13"/>
        <v>0</v>
      </c>
      <c r="W54" s="162"/>
      <c r="X54" s="162" t="s">
        <v>113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114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>
      <c r="A55" s="177">
        <v>35</v>
      </c>
      <c r="B55" s="178" t="s">
        <v>194</v>
      </c>
      <c r="C55" s="188" t="s">
        <v>195</v>
      </c>
      <c r="D55" s="179" t="s">
        <v>165</v>
      </c>
      <c r="E55" s="180">
        <v>1</v>
      </c>
      <c r="F55" s="181"/>
      <c r="G55" s="182">
        <f t="shared" si="7"/>
        <v>0</v>
      </c>
      <c r="H55" s="181"/>
      <c r="I55" s="182">
        <f t="shared" si="8"/>
        <v>0</v>
      </c>
      <c r="J55" s="181"/>
      <c r="K55" s="182">
        <f t="shared" si="9"/>
        <v>0</v>
      </c>
      <c r="L55" s="182">
        <v>21</v>
      </c>
      <c r="M55" s="182">
        <f t="shared" si="10"/>
        <v>0</v>
      </c>
      <c r="N55" s="182">
        <v>0</v>
      </c>
      <c r="O55" s="182">
        <f t="shared" si="11"/>
        <v>0</v>
      </c>
      <c r="P55" s="182">
        <v>0</v>
      </c>
      <c r="Q55" s="182">
        <f t="shared" si="12"/>
        <v>0</v>
      </c>
      <c r="R55" s="182"/>
      <c r="S55" s="182" t="s">
        <v>119</v>
      </c>
      <c r="T55" s="183" t="s">
        <v>106</v>
      </c>
      <c r="U55" s="162">
        <v>0</v>
      </c>
      <c r="V55" s="162">
        <f t="shared" si="13"/>
        <v>0</v>
      </c>
      <c r="W55" s="162"/>
      <c r="X55" s="162" t="s">
        <v>113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133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>
      <c r="A56" s="177">
        <v>36</v>
      </c>
      <c r="B56" s="178" t="s">
        <v>196</v>
      </c>
      <c r="C56" s="188" t="s">
        <v>197</v>
      </c>
      <c r="D56" s="179" t="s">
        <v>165</v>
      </c>
      <c r="E56" s="180">
        <v>1</v>
      </c>
      <c r="F56" s="181"/>
      <c r="G56" s="182">
        <f t="shared" si="7"/>
        <v>0</v>
      </c>
      <c r="H56" s="181"/>
      <c r="I56" s="182">
        <f t="shared" si="8"/>
        <v>0</v>
      </c>
      <c r="J56" s="181"/>
      <c r="K56" s="182">
        <f t="shared" si="9"/>
        <v>0</v>
      </c>
      <c r="L56" s="182">
        <v>21</v>
      </c>
      <c r="M56" s="182">
        <f t="shared" si="10"/>
        <v>0</v>
      </c>
      <c r="N56" s="182">
        <v>0</v>
      </c>
      <c r="O56" s="182">
        <f t="shared" si="11"/>
        <v>0</v>
      </c>
      <c r="P56" s="182">
        <v>0</v>
      </c>
      <c r="Q56" s="182">
        <f t="shared" si="12"/>
        <v>0</v>
      </c>
      <c r="R56" s="182"/>
      <c r="S56" s="182" t="s">
        <v>119</v>
      </c>
      <c r="T56" s="183" t="s">
        <v>106</v>
      </c>
      <c r="U56" s="162">
        <v>0</v>
      </c>
      <c r="V56" s="162">
        <f t="shared" si="13"/>
        <v>0</v>
      </c>
      <c r="W56" s="162"/>
      <c r="X56" s="162" t="s">
        <v>113</v>
      </c>
      <c r="Y56" s="153"/>
      <c r="Z56" s="153"/>
      <c r="AA56" s="153"/>
      <c r="AB56" s="153"/>
      <c r="AC56" s="153"/>
      <c r="AD56" s="153"/>
      <c r="AE56" s="153"/>
      <c r="AF56" s="153"/>
      <c r="AG56" s="153" t="s">
        <v>133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>
      <c r="A57" s="177">
        <v>37</v>
      </c>
      <c r="B57" s="178" t="s">
        <v>198</v>
      </c>
      <c r="C57" s="188" t="s">
        <v>199</v>
      </c>
      <c r="D57" s="179" t="s">
        <v>165</v>
      </c>
      <c r="E57" s="180">
        <v>1</v>
      </c>
      <c r="F57" s="181"/>
      <c r="G57" s="182">
        <f t="shared" si="7"/>
        <v>0</v>
      </c>
      <c r="H57" s="181"/>
      <c r="I57" s="182">
        <f t="shared" si="8"/>
        <v>0</v>
      </c>
      <c r="J57" s="181"/>
      <c r="K57" s="182">
        <f t="shared" si="9"/>
        <v>0</v>
      </c>
      <c r="L57" s="182">
        <v>21</v>
      </c>
      <c r="M57" s="182">
        <f t="shared" si="10"/>
        <v>0</v>
      </c>
      <c r="N57" s="182">
        <v>0</v>
      </c>
      <c r="O57" s="182">
        <f t="shared" si="11"/>
        <v>0</v>
      </c>
      <c r="P57" s="182">
        <v>0</v>
      </c>
      <c r="Q57" s="182">
        <f t="shared" si="12"/>
        <v>0</v>
      </c>
      <c r="R57" s="182"/>
      <c r="S57" s="182" t="s">
        <v>119</v>
      </c>
      <c r="T57" s="183" t="s">
        <v>106</v>
      </c>
      <c r="U57" s="162">
        <v>0</v>
      </c>
      <c r="V57" s="162">
        <f t="shared" si="13"/>
        <v>0</v>
      </c>
      <c r="W57" s="162"/>
      <c r="X57" s="162" t="s">
        <v>113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133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>
      <c r="A58" s="177">
        <v>38</v>
      </c>
      <c r="B58" s="178" t="s">
        <v>200</v>
      </c>
      <c r="C58" s="188" t="s">
        <v>201</v>
      </c>
      <c r="D58" s="179" t="s">
        <v>165</v>
      </c>
      <c r="E58" s="180">
        <v>1</v>
      </c>
      <c r="F58" s="181"/>
      <c r="G58" s="182">
        <f t="shared" si="7"/>
        <v>0</v>
      </c>
      <c r="H58" s="181"/>
      <c r="I58" s="182">
        <f t="shared" si="8"/>
        <v>0</v>
      </c>
      <c r="J58" s="181"/>
      <c r="K58" s="182">
        <f t="shared" si="9"/>
        <v>0</v>
      </c>
      <c r="L58" s="182">
        <v>21</v>
      </c>
      <c r="M58" s="182">
        <f t="shared" si="10"/>
        <v>0</v>
      </c>
      <c r="N58" s="182">
        <v>0</v>
      </c>
      <c r="O58" s="182">
        <f t="shared" si="11"/>
        <v>0</v>
      </c>
      <c r="P58" s="182">
        <v>0</v>
      </c>
      <c r="Q58" s="182">
        <f t="shared" si="12"/>
        <v>0</v>
      </c>
      <c r="R58" s="182"/>
      <c r="S58" s="182" t="s">
        <v>119</v>
      </c>
      <c r="T58" s="183" t="s">
        <v>106</v>
      </c>
      <c r="U58" s="162">
        <v>0</v>
      </c>
      <c r="V58" s="162">
        <f t="shared" si="13"/>
        <v>0</v>
      </c>
      <c r="W58" s="162"/>
      <c r="X58" s="162" t="s">
        <v>113</v>
      </c>
      <c r="Y58" s="153"/>
      <c r="Z58" s="153"/>
      <c r="AA58" s="153"/>
      <c r="AB58" s="153"/>
      <c r="AC58" s="153"/>
      <c r="AD58" s="153"/>
      <c r="AE58" s="153"/>
      <c r="AF58" s="153"/>
      <c r="AG58" s="153" t="s">
        <v>133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>
      <c r="A59" s="177">
        <v>39</v>
      </c>
      <c r="B59" s="178" t="s">
        <v>202</v>
      </c>
      <c r="C59" s="188" t="s">
        <v>203</v>
      </c>
      <c r="D59" s="179" t="s">
        <v>165</v>
      </c>
      <c r="E59" s="180">
        <v>1</v>
      </c>
      <c r="F59" s="181"/>
      <c r="G59" s="182">
        <f t="shared" si="7"/>
        <v>0</v>
      </c>
      <c r="H59" s="181"/>
      <c r="I59" s="182">
        <f t="shared" si="8"/>
        <v>0</v>
      </c>
      <c r="J59" s="181"/>
      <c r="K59" s="182">
        <f t="shared" si="9"/>
        <v>0</v>
      </c>
      <c r="L59" s="182">
        <v>21</v>
      </c>
      <c r="M59" s="182">
        <f t="shared" si="10"/>
        <v>0</v>
      </c>
      <c r="N59" s="182">
        <v>0</v>
      </c>
      <c r="O59" s="182">
        <f t="shared" si="11"/>
        <v>0</v>
      </c>
      <c r="P59" s="182">
        <v>0</v>
      </c>
      <c r="Q59" s="182">
        <f t="shared" si="12"/>
        <v>0</v>
      </c>
      <c r="R59" s="182"/>
      <c r="S59" s="182" t="s">
        <v>119</v>
      </c>
      <c r="T59" s="183" t="s">
        <v>106</v>
      </c>
      <c r="U59" s="162">
        <v>0</v>
      </c>
      <c r="V59" s="162">
        <f t="shared" si="13"/>
        <v>0</v>
      </c>
      <c r="W59" s="162"/>
      <c r="X59" s="162" t="s">
        <v>113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133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>
      <c r="A60" s="177">
        <v>40</v>
      </c>
      <c r="B60" s="178" t="s">
        <v>204</v>
      </c>
      <c r="C60" s="188" t="s">
        <v>205</v>
      </c>
      <c r="D60" s="179" t="s">
        <v>165</v>
      </c>
      <c r="E60" s="180">
        <v>1</v>
      </c>
      <c r="F60" s="181"/>
      <c r="G60" s="182">
        <f t="shared" si="7"/>
        <v>0</v>
      </c>
      <c r="H60" s="181"/>
      <c r="I60" s="182">
        <f t="shared" si="8"/>
        <v>0</v>
      </c>
      <c r="J60" s="181"/>
      <c r="K60" s="182">
        <f t="shared" si="9"/>
        <v>0</v>
      </c>
      <c r="L60" s="182">
        <v>21</v>
      </c>
      <c r="M60" s="182">
        <f t="shared" si="10"/>
        <v>0</v>
      </c>
      <c r="N60" s="182">
        <v>0</v>
      </c>
      <c r="O60" s="182">
        <f t="shared" si="11"/>
        <v>0</v>
      </c>
      <c r="P60" s="182">
        <v>0</v>
      </c>
      <c r="Q60" s="182">
        <f t="shared" si="12"/>
        <v>0</v>
      </c>
      <c r="R60" s="182"/>
      <c r="S60" s="182" t="s">
        <v>119</v>
      </c>
      <c r="T60" s="183" t="s">
        <v>106</v>
      </c>
      <c r="U60" s="162">
        <v>0</v>
      </c>
      <c r="V60" s="162">
        <f t="shared" si="13"/>
        <v>0</v>
      </c>
      <c r="W60" s="162"/>
      <c r="X60" s="162" t="s">
        <v>113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114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>
      <c r="A61" s="177">
        <v>41</v>
      </c>
      <c r="B61" s="178" t="s">
        <v>206</v>
      </c>
      <c r="C61" s="188" t="s">
        <v>207</v>
      </c>
      <c r="D61" s="179" t="s">
        <v>165</v>
      </c>
      <c r="E61" s="180">
        <v>1</v>
      </c>
      <c r="F61" s="181"/>
      <c r="G61" s="182">
        <f t="shared" si="7"/>
        <v>0</v>
      </c>
      <c r="H61" s="181"/>
      <c r="I61" s="182">
        <f t="shared" si="8"/>
        <v>0</v>
      </c>
      <c r="J61" s="181"/>
      <c r="K61" s="182">
        <f t="shared" si="9"/>
        <v>0</v>
      </c>
      <c r="L61" s="182">
        <v>21</v>
      </c>
      <c r="M61" s="182">
        <f t="shared" si="10"/>
        <v>0</v>
      </c>
      <c r="N61" s="182">
        <v>0</v>
      </c>
      <c r="O61" s="182">
        <f t="shared" si="11"/>
        <v>0</v>
      </c>
      <c r="P61" s="182">
        <v>0</v>
      </c>
      <c r="Q61" s="182">
        <f t="shared" si="12"/>
        <v>0</v>
      </c>
      <c r="R61" s="182"/>
      <c r="S61" s="182" t="s">
        <v>119</v>
      </c>
      <c r="T61" s="183" t="s">
        <v>106</v>
      </c>
      <c r="U61" s="162">
        <v>0</v>
      </c>
      <c r="V61" s="162">
        <f t="shared" si="13"/>
        <v>0</v>
      </c>
      <c r="W61" s="162"/>
      <c r="X61" s="162" t="s">
        <v>113</v>
      </c>
      <c r="Y61" s="153"/>
      <c r="Z61" s="153"/>
      <c r="AA61" s="153"/>
      <c r="AB61" s="153"/>
      <c r="AC61" s="153"/>
      <c r="AD61" s="153"/>
      <c r="AE61" s="153"/>
      <c r="AF61" s="153"/>
      <c r="AG61" s="153" t="s">
        <v>114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>
      <c r="A62" s="170">
        <v>42</v>
      </c>
      <c r="B62" s="171" t="s">
        <v>208</v>
      </c>
      <c r="C62" s="187" t="s">
        <v>209</v>
      </c>
      <c r="D62" s="172" t="s">
        <v>165</v>
      </c>
      <c r="E62" s="173">
        <v>1</v>
      </c>
      <c r="F62" s="174"/>
      <c r="G62" s="175">
        <f t="shared" si="7"/>
        <v>0</v>
      </c>
      <c r="H62" s="174"/>
      <c r="I62" s="175">
        <f t="shared" si="8"/>
        <v>0</v>
      </c>
      <c r="J62" s="174"/>
      <c r="K62" s="175">
        <f t="shared" si="9"/>
        <v>0</v>
      </c>
      <c r="L62" s="175">
        <v>21</v>
      </c>
      <c r="M62" s="175">
        <f t="shared" si="10"/>
        <v>0</v>
      </c>
      <c r="N62" s="175">
        <v>0</v>
      </c>
      <c r="O62" s="175">
        <f t="shared" si="11"/>
        <v>0</v>
      </c>
      <c r="P62" s="175">
        <v>0</v>
      </c>
      <c r="Q62" s="175">
        <f t="shared" si="12"/>
        <v>0</v>
      </c>
      <c r="R62" s="175"/>
      <c r="S62" s="175" t="s">
        <v>119</v>
      </c>
      <c r="T62" s="176" t="s">
        <v>106</v>
      </c>
      <c r="U62" s="162">
        <v>0</v>
      </c>
      <c r="V62" s="162">
        <f t="shared" si="13"/>
        <v>0</v>
      </c>
      <c r="W62" s="162"/>
      <c r="X62" s="162" t="s">
        <v>113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133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>
      <c r="A63" s="160"/>
      <c r="B63" s="161"/>
      <c r="C63" s="248" t="s">
        <v>180</v>
      </c>
      <c r="D63" s="249"/>
      <c r="E63" s="249"/>
      <c r="F63" s="249"/>
      <c r="G63" s="249"/>
      <c r="H63" s="162"/>
      <c r="I63" s="162"/>
      <c r="J63" s="162"/>
      <c r="K63" s="162"/>
      <c r="L63" s="162"/>
      <c r="M63" s="162"/>
      <c r="N63" s="162"/>
      <c r="O63" s="162"/>
      <c r="P63" s="162"/>
      <c r="Q63" s="162"/>
      <c r="R63" s="162"/>
      <c r="S63" s="162"/>
      <c r="T63" s="162"/>
      <c r="U63" s="162"/>
      <c r="V63" s="162"/>
      <c r="W63" s="162"/>
      <c r="X63" s="162"/>
      <c r="Y63" s="153"/>
      <c r="Z63" s="153"/>
      <c r="AA63" s="153"/>
      <c r="AB63" s="153"/>
      <c r="AC63" s="153"/>
      <c r="AD63" s="153"/>
      <c r="AE63" s="153"/>
      <c r="AF63" s="153"/>
      <c r="AG63" s="153" t="s">
        <v>110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ht="22.5" outlineLevel="1">
      <c r="A64" s="170">
        <v>43</v>
      </c>
      <c r="B64" s="171" t="s">
        <v>210</v>
      </c>
      <c r="C64" s="187" t="s">
        <v>211</v>
      </c>
      <c r="D64" s="172" t="s">
        <v>165</v>
      </c>
      <c r="E64" s="173">
        <v>1</v>
      </c>
      <c r="F64" s="174"/>
      <c r="G64" s="175">
        <f>ROUND(E64*F64,2)</f>
        <v>0</v>
      </c>
      <c r="H64" s="174"/>
      <c r="I64" s="175">
        <f>ROUND(E64*H64,2)</f>
        <v>0</v>
      </c>
      <c r="J64" s="174"/>
      <c r="K64" s="175">
        <f>ROUND(E64*J64,2)</f>
        <v>0</v>
      </c>
      <c r="L64" s="175">
        <v>21</v>
      </c>
      <c r="M64" s="175">
        <f>G64*(1+L64/100)</f>
        <v>0</v>
      </c>
      <c r="N64" s="175">
        <v>0</v>
      </c>
      <c r="O64" s="175">
        <f>ROUND(E64*N64,2)</f>
        <v>0</v>
      </c>
      <c r="P64" s="175">
        <v>0</v>
      </c>
      <c r="Q64" s="175">
        <f>ROUND(E64*P64,2)</f>
        <v>0</v>
      </c>
      <c r="R64" s="175"/>
      <c r="S64" s="175" t="s">
        <v>119</v>
      </c>
      <c r="T64" s="176" t="s">
        <v>106</v>
      </c>
      <c r="U64" s="162">
        <v>0</v>
      </c>
      <c r="V64" s="162">
        <f>ROUND(E64*U64,2)</f>
        <v>0</v>
      </c>
      <c r="W64" s="162"/>
      <c r="X64" s="162" t="s">
        <v>113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114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>
      <c r="A65" s="160"/>
      <c r="B65" s="161"/>
      <c r="C65" s="248" t="s">
        <v>180</v>
      </c>
      <c r="D65" s="249"/>
      <c r="E65" s="249"/>
      <c r="F65" s="249"/>
      <c r="G65" s="249"/>
      <c r="H65" s="162"/>
      <c r="I65" s="162"/>
      <c r="J65" s="162"/>
      <c r="K65" s="162"/>
      <c r="L65" s="162"/>
      <c r="M65" s="162"/>
      <c r="N65" s="162"/>
      <c r="O65" s="162"/>
      <c r="P65" s="162"/>
      <c r="Q65" s="162"/>
      <c r="R65" s="162"/>
      <c r="S65" s="162"/>
      <c r="T65" s="162"/>
      <c r="U65" s="162"/>
      <c r="V65" s="162"/>
      <c r="W65" s="162"/>
      <c r="X65" s="162"/>
      <c r="Y65" s="153"/>
      <c r="Z65" s="153"/>
      <c r="AA65" s="153"/>
      <c r="AB65" s="153"/>
      <c r="AC65" s="153"/>
      <c r="AD65" s="153"/>
      <c r="AE65" s="153"/>
      <c r="AF65" s="153"/>
      <c r="AG65" s="153" t="s">
        <v>110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>
      <c r="A66" s="170">
        <v>44</v>
      </c>
      <c r="B66" s="171" t="s">
        <v>212</v>
      </c>
      <c r="C66" s="187" t="s">
        <v>213</v>
      </c>
      <c r="D66" s="172" t="s">
        <v>104</v>
      </c>
      <c r="E66" s="173">
        <v>1</v>
      </c>
      <c r="F66" s="174"/>
      <c r="G66" s="175">
        <f>ROUND(E66*F66,2)</f>
        <v>0</v>
      </c>
      <c r="H66" s="174"/>
      <c r="I66" s="175">
        <f>ROUND(E66*H66,2)</f>
        <v>0</v>
      </c>
      <c r="J66" s="174"/>
      <c r="K66" s="175">
        <f>ROUND(E66*J66,2)</f>
        <v>0</v>
      </c>
      <c r="L66" s="175">
        <v>21</v>
      </c>
      <c r="M66" s="175">
        <f>G66*(1+L66/100)</f>
        <v>0</v>
      </c>
      <c r="N66" s="175">
        <v>0</v>
      </c>
      <c r="O66" s="175">
        <f>ROUND(E66*N66,2)</f>
        <v>0</v>
      </c>
      <c r="P66" s="175">
        <v>0</v>
      </c>
      <c r="Q66" s="175">
        <f>ROUND(E66*P66,2)</f>
        <v>0</v>
      </c>
      <c r="R66" s="175"/>
      <c r="S66" s="175" t="s">
        <v>119</v>
      </c>
      <c r="T66" s="176" t="s">
        <v>106</v>
      </c>
      <c r="U66" s="162">
        <v>0</v>
      </c>
      <c r="V66" s="162">
        <f>ROUND(E66*U66,2)</f>
        <v>0</v>
      </c>
      <c r="W66" s="162"/>
      <c r="X66" s="162" t="s">
        <v>113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114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ht="33.75" outlineLevel="1">
      <c r="A67" s="160"/>
      <c r="B67" s="161"/>
      <c r="C67" s="248" t="s">
        <v>140</v>
      </c>
      <c r="D67" s="249"/>
      <c r="E67" s="249"/>
      <c r="F67" s="249"/>
      <c r="G67" s="249"/>
      <c r="H67" s="162"/>
      <c r="I67" s="162"/>
      <c r="J67" s="162"/>
      <c r="K67" s="162"/>
      <c r="L67" s="162"/>
      <c r="M67" s="162"/>
      <c r="N67" s="162"/>
      <c r="O67" s="162"/>
      <c r="P67" s="162"/>
      <c r="Q67" s="162"/>
      <c r="R67" s="162"/>
      <c r="S67" s="162"/>
      <c r="T67" s="162"/>
      <c r="U67" s="162"/>
      <c r="V67" s="162"/>
      <c r="W67" s="162"/>
      <c r="X67" s="162"/>
      <c r="Y67" s="153"/>
      <c r="Z67" s="153"/>
      <c r="AA67" s="153"/>
      <c r="AB67" s="153"/>
      <c r="AC67" s="153"/>
      <c r="AD67" s="153"/>
      <c r="AE67" s="153"/>
      <c r="AF67" s="153"/>
      <c r="AG67" s="153" t="s">
        <v>110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84" t="str">
        <f>C67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67" s="153"/>
      <c r="BC67" s="153"/>
      <c r="BD67" s="153"/>
      <c r="BE67" s="153"/>
      <c r="BF67" s="153"/>
      <c r="BG67" s="153"/>
      <c r="BH67" s="153"/>
    </row>
    <row r="68" spans="1:60" ht="22.5" outlineLevel="1">
      <c r="A68" s="177">
        <v>45</v>
      </c>
      <c r="B68" s="178" t="s">
        <v>214</v>
      </c>
      <c r="C68" s="188" t="s">
        <v>215</v>
      </c>
      <c r="D68" s="179" t="s">
        <v>118</v>
      </c>
      <c r="E68" s="180">
        <v>156</v>
      </c>
      <c r="F68" s="181"/>
      <c r="G68" s="182">
        <f>ROUND(E68*F68,2)</f>
        <v>0</v>
      </c>
      <c r="H68" s="181"/>
      <c r="I68" s="182">
        <f>ROUND(E68*H68,2)</f>
        <v>0</v>
      </c>
      <c r="J68" s="181"/>
      <c r="K68" s="182">
        <f>ROUND(E68*J68,2)</f>
        <v>0</v>
      </c>
      <c r="L68" s="182">
        <v>21</v>
      </c>
      <c r="M68" s="182">
        <f>G68*(1+L68/100)</f>
        <v>0</v>
      </c>
      <c r="N68" s="182">
        <v>0</v>
      </c>
      <c r="O68" s="182">
        <f>ROUND(E68*N68,2)</f>
        <v>0</v>
      </c>
      <c r="P68" s="182">
        <v>0</v>
      </c>
      <c r="Q68" s="182">
        <f>ROUND(E68*P68,2)</f>
        <v>0</v>
      </c>
      <c r="R68" s="182"/>
      <c r="S68" s="182" t="s">
        <v>119</v>
      </c>
      <c r="T68" s="183" t="s">
        <v>106</v>
      </c>
      <c r="U68" s="162">
        <v>0</v>
      </c>
      <c r="V68" s="162">
        <f>ROUND(E68*U68,2)</f>
        <v>0</v>
      </c>
      <c r="W68" s="162"/>
      <c r="X68" s="162" t="s">
        <v>113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114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>
      <c r="A69" s="170">
        <v>46</v>
      </c>
      <c r="B69" s="171" t="s">
        <v>216</v>
      </c>
      <c r="C69" s="187" t="s">
        <v>217</v>
      </c>
      <c r="D69" s="172" t="s">
        <v>165</v>
      </c>
      <c r="E69" s="173">
        <v>1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21</v>
      </c>
      <c r="M69" s="175">
        <f>G69*(1+L69/100)</f>
        <v>0</v>
      </c>
      <c r="N69" s="175">
        <v>0</v>
      </c>
      <c r="O69" s="175">
        <f>ROUND(E69*N69,2)</f>
        <v>0</v>
      </c>
      <c r="P69" s="175">
        <v>0</v>
      </c>
      <c r="Q69" s="175">
        <f>ROUND(E69*P69,2)</f>
        <v>0</v>
      </c>
      <c r="R69" s="175"/>
      <c r="S69" s="175" t="s">
        <v>119</v>
      </c>
      <c r="T69" s="176" t="s">
        <v>106</v>
      </c>
      <c r="U69" s="162">
        <v>0</v>
      </c>
      <c r="V69" s="162">
        <f>ROUND(E69*U69,2)</f>
        <v>0</v>
      </c>
      <c r="W69" s="162"/>
      <c r="X69" s="162" t="s">
        <v>113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133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>
      <c r="A70" s="160"/>
      <c r="B70" s="161"/>
      <c r="C70" s="248" t="s">
        <v>218</v>
      </c>
      <c r="D70" s="249"/>
      <c r="E70" s="249"/>
      <c r="F70" s="249"/>
      <c r="G70" s="249"/>
      <c r="H70" s="162"/>
      <c r="I70" s="162"/>
      <c r="J70" s="162"/>
      <c r="K70" s="162"/>
      <c r="L70" s="162"/>
      <c r="M70" s="162"/>
      <c r="N70" s="162"/>
      <c r="O70" s="162"/>
      <c r="P70" s="162"/>
      <c r="Q70" s="162"/>
      <c r="R70" s="162"/>
      <c r="S70" s="162"/>
      <c r="T70" s="162"/>
      <c r="U70" s="162"/>
      <c r="V70" s="162"/>
      <c r="W70" s="162"/>
      <c r="X70" s="162"/>
      <c r="Y70" s="153"/>
      <c r="Z70" s="153"/>
      <c r="AA70" s="153"/>
      <c r="AB70" s="153"/>
      <c r="AC70" s="153"/>
      <c r="AD70" s="153"/>
      <c r="AE70" s="153"/>
      <c r="AF70" s="153"/>
      <c r="AG70" s="153" t="s">
        <v>110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>
      <c r="A71" s="170">
        <v>47</v>
      </c>
      <c r="B71" s="171" t="s">
        <v>219</v>
      </c>
      <c r="C71" s="187" t="s">
        <v>220</v>
      </c>
      <c r="D71" s="172" t="s">
        <v>165</v>
      </c>
      <c r="E71" s="173">
        <v>1</v>
      </c>
      <c r="F71" s="174"/>
      <c r="G71" s="175">
        <f>ROUND(E71*F71,2)</f>
        <v>0</v>
      </c>
      <c r="H71" s="174"/>
      <c r="I71" s="175">
        <f>ROUND(E71*H71,2)</f>
        <v>0</v>
      </c>
      <c r="J71" s="174"/>
      <c r="K71" s="175">
        <f>ROUND(E71*J71,2)</f>
        <v>0</v>
      </c>
      <c r="L71" s="175">
        <v>21</v>
      </c>
      <c r="M71" s="175">
        <f>G71*(1+L71/100)</f>
        <v>0</v>
      </c>
      <c r="N71" s="175">
        <v>0</v>
      </c>
      <c r="O71" s="175">
        <f>ROUND(E71*N71,2)</f>
        <v>0</v>
      </c>
      <c r="P71" s="175">
        <v>0</v>
      </c>
      <c r="Q71" s="175">
        <f>ROUND(E71*P71,2)</f>
        <v>0</v>
      </c>
      <c r="R71" s="175"/>
      <c r="S71" s="175" t="s">
        <v>119</v>
      </c>
      <c r="T71" s="176" t="s">
        <v>106</v>
      </c>
      <c r="U71" s="162">
        <v>0</v>
      </c>
      <c r="V71" s="162">
        <f>ROUND(E71*U71,2)</f>
        <v>0</v>
      </c>
      <c r="W71" s="162"/>
      <c r="X71" s="162" t="s">
        <v>113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133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>
      <c r="A72" s="160"/>
      <c r="B72" s="161"/>
      <c r="C72" s="248" t="s">
        <v>218</v>
      </c>
      <c r="D72" s="249"/>
      <c r="E72" s="249"/>
      <c r="F72" s="249"/>
      <c r="G72" s="249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53"/>
      <c r="Z72" s="153"/>
      <c r="AA72" s="153"/>
      <c r="AB72" s="153"/>
      <c r="AC72" s="153"/>
      <c r="AD72" s="153"/>
      <c r="AE72" s="153"/>
      <c r="AF72" s="153"/>
      <c r="AG72" s="153" t="s">
        <v>110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>
      <c r="A73" s="170">
        <v>48</v>
      </c>
      <c r="B73" s="171" t="s">
        <v>221</v>
      </c>
      <c r="C73" s="187" t="s">
        <v>222</v>
      </c>
      <c r="D73" s="172" t="s">
        <v>165</v>
      </c>
      <c r="E73" s="173">
        <v>1</v>
      </c>
      <c r="F73" s="174"/>
      <c r="G73" s="175">
        <f>ROUND(E73*F73,2)</f>
        <v>0</v>
      </c>
      <c r="H73" s="174"/>
      <c r="I73" s="175">
        <f>ROUND(E73*H73,2)</f>
        <v>0</v>
      </c>
      <c r="J73" s="174"/>
      <c r="K73" s="175">
        <f>ROUND(E73*J73,2)</f>
        <v>0</v>
      </c>
      <c r="L73" s="175">
        <v>21</v>
      </c>
      <c r="M73" s="175">
        <f>G73*(1+L73/100)</f>
        <v>0</v>
      </c>
      <c r="N73" s="175">
        <v>0</v>
      </c>
      <c r="O73" s="175">
        <f>ROUND(E73*N73,2)</f>
        <v>0</v>
      </c>
      <c r="P73" s="175">
        <v>0</v>
      </c>
      <c r="Q73" s="175">
        <f>ROUND(E73*P73,2)</f>
        <v>0</v>
      </c>
      <c r="R73" s="175"/>
      <c r="S73" s="175" t="s">
        <v>119</v>
      </c>
      <c r="T73" s="176" t="s">
        <v>106</v>
      </c>
      <c r="U73" s="162">
        <v>0</v>
      </c>
      <c r="V73" s="162">
        <f>ROUND(E73*U73,2)</f>
        <v>0</v>
      </c>
      <c r="W73" s="162"/>
      <c r="X73" s="162" t="s">
        <v>113</v>
      </c>
      <c r="Y73" s="153"/>
      <c r="Z73" s="153"/>
      <c r="AA73" s="153"/>
      <c r="AB73" s="153"/>
      <c r="AC73" s="153"/>
      <c r="AD73" s="153"/>
      <c r="AE73" s="153"/>
      <c r="AF73" s="153"/>
      <c r="AG73" s="153" t="s">
        <v>133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>
      <c r="A74" s="160"/>
      <c r="B74" s="161"/>
      <c r="C74" s="248" t="s">
        <v>223</v>
      </c>
      <c r="D74" s="249"/>
      <c r="E74" s="249"/>
      <c r="F74" s="249"/>
      <c r="G74" s="249"/>
      <c r="H74" s="162"/>
      <c r="I74" s="162"/>
      <c r="J74" s="162"/>
      <c r="K74" s="162"/>
      <c r="L74" s="162"/>
      <c r="M74" s="162"/>
      <c r="N74" s="162"/>
      <c r="O74" s="162"/>
      <c r="P74" s="162"/>
      <c r="Q74" s="162"/>
      <c r="R74" s="162"/>
      <c r="S74" s="162"/>
      <c r="T74" s="162"/>
      <c r="U74" s="162"/>
      <c r="V74" s="162"/>
      <c r="W74" s="162"/>
      <c r="X74" s="162"/>
      <c r="Y74" s="153"/>
      <c r="Z74" s="153"/>
      <c r="AA74" s="153"/>
      <c r="AB74" s="153"/>
      <c r="AC74" s="153"/>
      <c r="AD74" s="153"/>
      <c r="AE74" s="153"/>
      <c r="AF74" s="153"/>
      <c r="AG74" s="153" t="s">
        <v>110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>
      <c r="A75" s="170">
        <v>49</v>
      </c>
      <c r="B75" s="171" t="s">
        <v>224</v>
      </c>
      <c r="C75" s="187" t="s">
        <v>225</v>
      </c>
      <c r="D75" s="172" t="s">
        <v>165</v>
      </c>
      <c r="E75" s="173">
        <v>1</v>
      </c>
      <c r="F75" s="174"/>
      <c r="G75" s="175">
        <f>ROUND(E75*F75,2)</f>
        <v>0</v>
      </c>
      <c r="H75" s="174"/>
      <c r="I75" s="175">
        <f>ROUND(E75*H75,2)</f>
        <v>0</v>
      </c>
      <c r="J75" s="174"/>
      <c r="K75" s="175">
        <f>ROUND(E75*J75,2)</f>
        <v>0</v>
      </c>
      <c r="L75" s="175">
        <v>21</v>
      </c>
      <c r="M75" s="175">
        <f>G75*(1+L75/100)</f>
        <v>0</v>
      </c>
      <c r="N75" s="175">
        <v>0</v>
      </c>
      <c r="O75" s="175">
        <f>ROUND(E75*N75,2)</f>
        <v>0</v>
      </c>
      <c r="P75" s="175">
        <v>0</v>
      </c>
      <c r="Q75" s="175">
        <f>ROUND(E75*P75,2)</f>
        <v>0</v>
      </c>
      <c r="R75" s="175"/>
      <c r="S75" s="175" t="s">
        <v>119</v>
      </c>
      <c r="T75" s="176" t="s">
        <v>106</v>
      </c>
      <c r="U75" s="162">
        <v>0</v>
      </c>
      <c r="V75" s="162">
        <f>ROUND(E75*U75,2)</f>
        <v>0</v>
      </c>
      <c r="W75" s="162"/>
      <c r="X75" s="162" t="s">
        <v>113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133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>
      <c r="A76" s="160"/>
      <c r="B76" s="161"/>
      <c r="C76" s="248" t="s">
        <v>226</v>
      </c>
      <c r="D76" s="249"/>
      <c r="E76" s="249"/>
      <c r="F76" s="249"/>
      <c r="G76" s="249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53"/>
      <c r="Z76" s="153"/>
      <c r="AA76" s="153"/>
      <c r="AB76" s="153"/>
      <c r="AC76" s="153"/>
      <c r="AD76" s="153"/>
      <c r="AE76" s="153"/>
      <c r="AF76" s="153"/>
      <c r="AG76" s="153" t="s">
        <v>110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>
      <c r="A77" s="170">
        <v>50</v>
      </c>
      <c r="B77" s="171" t="s">
        <v>227</v>
      </c>
      <c r="C77" s="187" t="s">
        <v>228</v>
      </c>
      <c r="D77" s="172" t="s">
        <v>165</v>
      </c>
      <c r="E77" s="173">
        <v>1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75">
        <v>0</v>
      </c>
      <c r="O77" s="175">
        <f>ROUND(E77*N77,2)</f>
        <v>0</v>
      </c>
      <c r="P77" s="175">
        <v>0</v>
      </c>
      <c r="Q77" s="175">
        <f>ROUND(E77*P77,2)</f>
        <v>0</v>
      </c>
      <c r="R77" s="175"/>
      <c r="S77" s="175" t="s">
        <v>119</v>
      </c>
      <c r="T77" s="176" t="s">
        <v>106</v>
      </c>
      <c r="U77" s="162">
        <v>0</v>
      </c>
      <c r="V77" s="162">
        <f>ROUND(E77*U77,2)</f>
        <v>0</v>
      </c>
      <c r="W77" s="162"/>
      <c r="X77" s="162" t="s">
        <v>113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133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>
      <c r="A78" s="160"/>
      <c r="B78" s="161"/>
      <c r="C78" s="248" t="s">
        <v>226</v>
      </c>
      <c r="D78" s="249"/>
      <c r="E78" s="249"/>
      <c r="F78" s="249"/>
      <c r="G78" s="249"/>
      <c r="H78" s="162"/>
      <c r="I78" s="162"/>
      <c r="J78" s="162"/>
      <c r="K78" s="162"/>
      <c r="L78" s="162"/>
      <c r="M78" s="162"/>
      <c r="N78" s="162"/>
      <c r="O78" s="162"/>
      <c r="P78" s="162"/>
      <c r="Q78" s="162"/>
      <c r="R78" s="162"/>
      <c r="S78" s="162"/>
      <c r="T78" s="162"/>
      <c r="U78" s="162"/>
      <c r="V78" s="162"/>
      <c r="W78" s="162"/>
      <c r="X78" s="162"/>
      <c r="Y78" s="153"/>
      <c r="Z78" s="153"/>
      <c r="AA78" s="153"/>
      <c r="AB78" s="153"/>
      <c r="AC78" s="153"/>
      <c r="AD78" s="153"/>
      <c r="AE78" s="153"/>
      <c r="AF78" s="153"/>
      <c r="AG78" s="153" t="s">
        <v>110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>
      <c r="A79" s="170">
        <v>51</v>
      </c>
      <c r="B79" s="171" t="s">
        <v>229</v>
      </c>
      <c r="C79" s="187" t="s">
        <v>230</v>
      </c>
      <c r="D79" s="172" t="s">
        <v>165</v>
      </c>
      <c r="E79" s="173">
        <v>1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21</v>
      </c>
      <c r="M79" s="175">
        <f>G79*(1+L79/100)</f>
        <v>0</v>
      </c>
      <c r="N79" s="175">
        <v>0</v>
      </c>
      <c r="O79" s="175">
        <f>ROUND(E79*N79,2)</f>
        <v>0</v>
      </c>
      <c r="P79" s="175">
        <v>0</v>
      </c>
      <c r="Q79" s="175">
        <f>ROUND(E79*P79,2)</f>
        <v>0</v>
      </c>
      <c r="R79" s="175"/>
      <c r="S79" s="175" t="s">
        <v>119</v>
      </c>
      <c r="T79" s="176" t="s">
        <v>106</v>
      </c>
      <c r="U79" s="162">
        <v>0</v>
      </c>
      <c r="V79" s="162">
        <f>ROUND(E79*U79,2)</f>
        <v>0</v>
      </c>
      <c r="W79" s="162"/>
      <c r="X79" s="162" t="s">
        <v>113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133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>
      <c r="A80" s="160"/>
      <c r="B80" s="161"/>
      <c r="C80" s="248" t="s">
        <v>223</v>
      </c>
      <c r="D80" s="249"/>
      <c r="E80" s="249"/>
      <c r="F80" s="249"/>
      <c r="G80" s="249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53"/>
      <c r="Z80" s="153"/>
      <c r="AA80" s="153"/>
      <c r="AB80" s="153"/>
      <c r="AC80" s="153"/>
      <c r="AD80" s="153"/>
      <c r="AE80" s="153"/>
      <c r="AF80" s="153"/>
      <c r="AG80" s="153" t="s">
        <v>110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>
      <c r="A81" s="170">
        <v>52</v>
      </c>
      <c r="B81" s="171" t="s">
        <v>231</v>
      </c>
      <c r="C81" s="187" t="s">
        <v>232</v>
      </c>
      <c r="D81" s="172" t="s">
        <v>165</v>
      </c>
      <c r="E81" s="173">
        <v>1</v>
      </c>
      <c r="F81" s="174"/>
      <c r="G81" s="175">
        <f>ROUND(E81*F81,2)</f>
        <v>0</v>
      </c>
      <c r="H81" s="174"/>
      <c r="I81" s="175">
        <f>ROUND(E81*H81,2)</f>
        <v>0</v>
      </c>
      <c r="J81" s="174"/>
      <c r="K81" s="175">
        <f>ROUND(E81*J81,2)</f>
        <v>0</v>
      </c>
      <c r="L81" s="175">
        <v>21</v>
      </c>
      <c r="M81" s="175">
        <f>G81*(1+L81/100)</f>
        <v>0</v>
      </c>
      <c r="N81" s="175">
        <v>0</v>
      </c>
      <c r="O81" s="175">
        <f>ROUND(E81*N81,2)</f>
        <v>0</v>
      </c>
      <c r="P81" s="175">
        <v>0</v>
      </c>
      <c r="Q81" s="175">
        <f>ROUND(E81*P81,2)</f>
        <v>0</v>
      </c>
      <c r="R81" s="175"/>
      <c r="S81" s="175" t="s">
        <v>119</v>
      </c>
      <c r="T81" s="176" t="s">
        <v>106</v>
      </c>
      <c r="U81" s="162">
        <v>0</v>
      </c>
      <c r="V81" s="162">
        <f>ROUND(E81*U81,2)</f>
        <v>0</v>
      </c>
      <c r="W81" s="162"/>
      <c r="X81" s="162" t="s">
        <v>113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133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>
      <c r="A82" s="160"/>
      <c r="B82" s="161"/>
      <c r="C82" s="248" t="s">
        <v>223</v>
      </c>
      <c r="D82" s="249"/>
      <c r="E82" s="249"/>
      <c r="F82" s="249"/>
      <c r="G82" s="249"/>
      <c r="H82" s="162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2"/>
      <c r="U82" s="162"/>
      <c r="V82" s="162"/>
      <c r="W82" s="162"/>
      <c r="X82" s="162"/>
      <c r="Y82" s="153"/>
      <c r="Z82" s="153"/>
      <c r="AA82" s="153"/>
      <c r="AB82" s="153"/>
      <c r="AC82" s="153"/>
      <c r="AD82" s="153"/>
      <c r="AE82" s="153"/>
      <c r="AF82" s="153"/>
      <c r="AG82" s="153" t="s">
        <v>110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>
      <c r="A83" s="170">
        <v>53</v>
      </c>
      <c r="B83" s="171" t="s">
        <v>233</v>
      </c>
      <c r="C83" s="187" t="s">
        <v>234</v>
      </c>
      <c r="D83" s="172" t="s">
        <v>165</v>
      </c>
      <c r="E83" s="173">
        <v>1</v>
      </c>
      <c r="F83" s="174"/>
      <c r="G83" s="175">
        <f>ROUND(E83*F83,2)</f>
        <v>0</v>
      </c>
      <c r="H83" s="174"/>
      <c r="I83" s="175">
        <f>ROUND(E83*H83,2)</f>
        <v>0</v>
      </c>
      <c r="J83" s="174"/>
      <c r="K83" s="175">
        <f>ROUND(E83*J83,2)</f>
        <v>0</v>
      </c>
      <c r="L83" s="175">
        <v>21</v>
      </c>
      <c r="M83" s="175">
        <f>G83*(1+L83/100)</f>
        <v>0</v>
      </c>
      <c r="N83" s="175">
        <v>0</v>
      </c>
      <c r="O83" s="175">
        <f>ROUND(E83*N83,2)</f>
        <v>0</v>
      </c>
      <c r="P83" s="175">
        <v>0</v>
      </c>
      <c r="Q83" s="175">
        <f>ROUND(E83*P83,2)</f>
        <v>0</v>
      </c>
      <c r="R83" s="175"/>
      <c r="S83" s="175" t="s">
        <v>119</v>
      </c>
      <c r="T83" s="176" t="s">
        <v>106</v>
      </c>
      <c r="U83" s="162">
        <v>0</v>
      </c>
      <c r="V83" s="162">
        <f>ROUND(E83*U83,2)</f>
        <v>0</v>
      </c>
      <c r="W83" s="162"/>
      <c r="X83" s="162" t="s">
        <v>113</v>
      </c>
      <c r="Y83" s="153"/>
      <c r="Z83" s="153"/>
      <c r="AA83" s="153"/>
      <c r="AB83" s="153"/>
      <c r="AC83" s="153"/>
      <c r="AD83" s="153"/>
      <c r="AE83" s="153"/>
      <c r="AF83" s="153"/>
      <c r="AG83" s="153" t="s">
        <v>133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>
      <c r="A84" s="160"/>
      <c r="B84" s="161"/>
      <c r="C84" s="248" t="s">
        <v>226</v>
      </c>
      <c r="D84" s="249"/>
      <c r="E84" s="249"/>
      <c r="F84" s="249"/>
      <c r="G84" s="249"/>
      <c r="H84" s="162"/>
      <c r="I84" s="162"/>
      <c r="J84" s="162"/>
      <c r="K84" s="162"/>
      <c r="L84" s="162"/>
      <c r="M84" s="162"/>
      <c r="N84" s="162"/>
      <c r="O84" s="162"/>
      <c r="P84" s="162"/>
      <c r="Q84" s="162"/>
      <c r="R84" s="162"/>
      <c r="S84" s="162"/>
      <c r="T84" s="162"/>
      <c r="U84" s="162"/>
      <c r="V84" s="162"/>
      <c r="W84" s="162"/>
      <c r="X84" s="162"/>
      <c r="Y84" s="153"/>
      <c r="Z84" s="153"/>
      <c r="AA84" s="153"/>
      <c r="AB84" s="153"/>
      <c r="AC84" s="153"/>
      <c r="AD84" s="153"/>
      <c r="AE84" s="153"/>
      <c r="AF84" s="153"/>
      <c r="AG84" s="153" t="s">
        <v>110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>
      <c r="A85" s="170">
        <v>54</v>
      </c>
      <c r="B85" s="171" t="s">
        <v>235</v>
      </c>
      <c r="C85" s="187" t="s">
        <v>236</v>
      </c>
      <c r="D85" s="172" t="s">
        <v>165</v>
      </c>
      <c r="E85" s="173">
        <v>1</v>
      </c>
      <c r="F85" s="174"/>
      <c r="G85" s="175">
        <f>ROUND(E85*F85,2)</f>
        <v>0</v>
      </c>
      <c r="H85" s="174"/>
      <c r="I85" s="175">
        <f>ROUND(E85*H85,2)</f>
        <v>0</v>
      </c>
      <c r="J85" s="174"/>
      <c r="K85" s="175">
        <f>ROUND(E85*J85,2)</f>
        <v>0</v>
      </c>
      <c r="L85" s="175">
        <v>21</v>
      </c>
      <c r="M85" s="175">
        <f>G85*(1+L85/100)</f>
        <v>0</v>
      </c>
      <c r="N85" s="175">
        <v>0</v>
      </c>
      <c r="O85" s="175">
        <f>ROUND(E85*N85,2)</f>
        <v>0</v>
      </c>
      <c r="P85" s="175">
        <v>0</v>
      </c>
      <c r="Q85" s="175">
        <f>ROUND(E85*P85,2)</f>
        <v>0</v>
      </c>
      <c r="R85" s="175"/>
      <c r="S85" s="175" t="s">
        <v>119</v>
      </c>
      <c r="T85" s="176" t="s">
        <v>106</v>
      </c>
      <c r="U85" s="162">
        <v>0</v>
      </c>
      <c r="V85" s="162">
        <f>ROUND(E85*U85,2)</f>
        <v>0</v>
      </c>
      <c r="W85" s="162"/>
      <c r="X85" s="162" t="s">
        <v>113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133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>
      <c r="A86" s="160"/>
      <c r="B86" s="161"/>
      <c r="C86" s="248" t="s">
        <v>223</v>
      </c>
      <c r="D86" s="249"/>
      <c r="E86" s="249"/>
      <c r="F86" s="249"/>
      <c r="G86" s="249"/>
      <c r="H86" s="162"/>
      <c r="I86" s="162"/>
      <c r="J86" s="162"/>
      <c r="K86" s="162"/>
      <c r="L86" s="162"/>
      <c r="M86" s="162"/>
      <c r="N86" s="162"/>
      <c r="O86" s="162"/>
      <c r="P86" s="162"/>
      <c r="Q86" s="162"/>
      <c r="R86" s="162"/>
      <c r="S86" s="162"/>
      <c r="T86" s="162"/>
      <c r="U86" s="162"/>
      <c r="V86" s="162"/>
      <c r="W86" s="162"/>
      <c r="X86" s="162"/>
      <c r="Y86" s="153"/>
      <c r="Z86" s="153"/>
      <c r="AA86" s="153"/>
      <c r="AB86" s="153"/>
      <c r="AC86" s="153"/>
      <c r="AD86" s="153"/>
      <c r="AE86" s="153"/>
      <c r="AF86" s="153"/>
      <c r="AG86" s="153" t="s">
        <v>110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>
      <c r="A87" s="170">
        <v>55</v>
      </c>
      <c r="B87" s="171" t="s">
        <v>237</v>
      </c>
      <c r="C87" s="187" t="s">
        <v>242</v>
      </c>
      <c r="D87" s="172" t="s">
        <v>165</v>
      </c>
      <c r="E87" s="173">
        <v>1</v>
      </c>
      <c r="F87" s="174"/>
      <c r="G87" s="175">
        <f>ROUND(E87*F87,2)</f>
        <v>0</v>
      </c>
      <c r="H87" s="174"/>
      <c r="I87" s="175">
        <f>ROUND(E87*H87,2)</f>
        <v>0</v>
      </c>
      <c r="J87" s="174"/>
      <c r="K87" s="175">
        <f>ROUND(E87*J87,2)</f>
        <v>0</v>
      </c>
      <c r="L87" s="175">
        <v>21</v>
      </c>
      <c r="M87" s="175">
        <f>G87*(1+L87/100)</f>
        <v>0</v>
      </c>
      <c r="N87" s="175">
        <v>0</v>
      </c>
      <c r="O87" s="175">
        <f>ROUND(E87*N87,2)</f>
        <v>0</v>
      </c>
      <c r="P87" s="175">
        <v>0</v>
      </c>
      <c r="Q87" s="175">
        <f>ROUND(E87*P87,2)</f>
        <v>0</v>
      </c>
      <c r="R87" s="175"/>
      <c r="S87" s="175" t="s">
        <v>119</v>
      </c>
      <c r="T87" s="176" t="s">
        <v>106</v>
      </c>
      <c r="U87" s="162">
        <v>0</v>
      </c>
      <c r="V87" s="162">
        <f>ROUND(E87*U87,2)</f>
        <v>0</v>
      </c>
      <c r="W87" s="162"/>
      <c r="X87" s="162" t="s">
        <v>113</v>
      </c>
      <c r="Y87" s="153"/>
      <c r="Z87" s="153"/>
      <c r="AA87" s="153"/>
      <c r="AB87" s="153"/>
      <c r="AC87" s="153"/>
      <c r="AD87" s="153"/>
      <c r="AE87" s="153"/>
      <c r="AF87" s="153"/>
      <c r="AG87" s="153" t="s">
        <v>133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>
      <c r="A88" s="160"/>
      <c r="B88" s="161"/>
      <c r="C88" s="248" t="s">
        <v>223</v>
      </c>
      <c r="D88" s="249"/>
      <c r="E88" s="249"/>
      <c r="F88" s="249"/>
      <c r="G88" s="249"/>
      <c r="H88" s="162"/>
      <c r="I88" s="162"/>
      <c r="J88" s="162"/>
      <c r="K88" s="162"/>
      <c r="L88" s="162"/>
      <c r="M88" s="162"/>
      <c r="N88" s="162"/>
      <c r="O88" s="162"/>
      <c r="P88" s="162"/>
      <c r="Q88" s="162"/>
      <c r="R88" s="162"/>
      <c r="S88" s="162"/>
      <c r="T88" s="162"/>
      <c r="U88" s="162"/>
      <c r="V88" s="162"/>
      <c r="W88" s="162"/>
      <c r="X88" s="162"/>
      <c r="Y88" s="153"/>
      <c r="Z88" s="153"/>
      <c r="AA88" s="153"/>
      <c r="AB88" s="153"/>
      <c r="AC88" s="153"/>
      <c r="AD88" s="153"/>
      <c r="AE88" s="153"/>
      <c r="AF88" s="153"/>
      <c r="AG88" s="153" t="s">
        <v>110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>
      <c r="A89" s="170">
        <v>56</v>
      </c>
      <c r="B89" s="171" t="s">
        <v>238</v>
      </c>
      <c r="C89" s="187" t="s">
        <v>239</v>
      </c>
      <c r="D89" s="172" t="s">
        <v>165</v>
      </c>
      <c r="E89" s="173">
        <v>1</v>
      </c>
      <c r="F89" s="174"/>
      <c r="G89" s="175">
        <f>ROUND(E89*F89,2)</f>
        <v>0</v>
      </c>
      <c r="H89" s="174"/>
      <c r="I89" s="175">
        <f>ROUND(E89*H89,2)</f>
        <v>0</v>
      </c>
      <c r="J89" s="174"/>
      <c r="K89" s="175">
        <f>ROUND(E89*J89,2)</f>
        <v>0</v>
      </c>
      <c r="L89" s="175">
        <v>21</v>
      </c>
      <c r="M89" s="175">
        <f>G89*(1+L89/100)</f>
        <v>0</v>
      </c>
      <c r="N89" s="175">
        <v>0</v>
      </c>
      <c r="O89" s="175">
        <f>ROUND(E89*N89,2)</f>
        <v>0</v>
      </c>
      <c r="P89" s="175">
        <v>0</v>
      </c>
      <c r="Q89" s="175">
        <f>ROUND(E89*P89,2)</f>
        <v>0</v>
      </c>
      <c r="R89" s="175"/>
      <c r="S89" s="175" t="s">
        <v>119</v>
      </c>
      <c r="T89" s="176" t="s">
        <v>106</v>
      </c>
      <c r="U89" s="162">
        <v>0</v>
      </c>
      <c r="V89" s="162">
        <f>ROUND(E89*U89,2)</f>
        <v>0</v>
      </c>
      <c r="W89" s="162"/>
      <c r="X89" s="162" t="s">
        <v>113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133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>
      <c r="A90" s="160"/>
      <c r="B90" s="161"/>
      <c r="C90" s="248" t="s">
        <v>223</v>
      </c>
      <c r="D90" s="249"/>
      <c r="E90" s="249"/>
      <c r="F90" s="249"/>
      <c r="G90" s="249"/>
      <c r="H90" s="162"/>
      <c r="I90" s="162"/>
      <c r="J90" s="162"/>
      <c r="K90" s="162"/>
      <c r="L90" s="162"/>
      <c r="M90" s="162"/>
      <c r="N90" s="162"/>
      <c r="O90" s="162"/>
      <c r="P90" s="162"/>
      <c r="Q90" s="162"/>
      <c r="R90" s="162"/>
      <c r="S90" s="162"/>
      <c r="T90" s="162"/>
      <c r="U90" s="162"/>
      <c r="V90" s="162"/>
      <c r="W90" s="162"/>
      <c r="X90" s="162"/>
      <c r="Y90" s="153"/>
      <c r="Z90" s="153"/>
      <c r="AA90" s="153"/>
      <c r="AB90" s="153"/>
      <c r="AC90" s="153"/>
      <c r="AD90" s="153"/>
      <c r="AE90" s="153"/>
      <c r="AF90" s="153"/>
      <c r="AG90" s="153" t="s">
        <v>110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>
      <c r="A91" s="3"/>
      <c r="B91" s="4"/>
      <c r="C91" s="189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AE91">
        <v>15</v>
      </c>
      <c r="AF91">
        <v>21</v>
      </c>
      <c r="AG91" t="s">
        <v>87</v>
      </c>
    </row>
    <row r="92" spans="1:60">
      <c r="A92" s="156"/>
      <c r="B92" s="157" t="s">
        <v>29</v>
      </c>
      <c r="C92" s="190"/>
      <c r="D92" s="158"/>
      <c r="E92" s="159"/>
      <c r="F92" s="159"/>
      <c r="G92" s="185">
        <f>G8+G18</f>
        <v>0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AE92">
        <f>SUMIF(L7:L90,AE91,G7:G90)</f>
        <v>0</v>
      </c>
      <c r="AF92">
        <f>SUMIF(L7:L90,AF91,G7:G90)</f>
        <v>0</v>
      </c>
      <c r="AG92" t="s">
        <v>240</v>
      </c>
    </row>
    <row r="93" spans="1:60">
      <c r="C93" s="191"/>
      <c r="D93" s="10"/>
      <c r="AG93" t="s">
        <v>241</v>
      </c>
    </row>
    <row r="94" spans="1:60">
      <c r="D94" s="10"/>
    </row>
    <row r="95" spans="1:60">
      <c r="D95" s="10"/>
    </row>
    <row r="96" spans="1:60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29">
    <mergeCell ref="C31:G31"/>
    <mergeCell ref="A1:G1"/>
    <mergeCell ref="C2:G2"/>
    <mergeCell ref="C3:G3"/>
    <mergeCell ref="C4:G4"/>
    <mergeCell ref="C10:G10"/>
    <mergeCell ref="C12:G12"/>
    <mergeCell ref="C21:G21"/>
    <mergeCell ref="C23:G23"/>
    <mergeCell ref="C25:G25"/>
    <mergeCell ref="C27:G27"/>
    <mergeCell ref="C29:G29"/>
    <mergeCell ref="C80:G80"/>
    <mergeCell ref="C34:G34"/>
    <mergeCell ref="C36:G36"/>
    <mergeCell ref="C47:G47"/>
    <mergeCell ref="C63:G63"/>
    <mergeCell ref="C65:G65"/>
    <mergeCell ref="C67:G67"/>
    <mergeCell ref="C70:G70"/>
    <mergeCell ref="C90:G90"/>
    <mergeCell ref="C82:G82"/>
    <mergeCell ref="C84:G84"/>
    <mergeCell ref="C86:G86"/>
    <mergeCell ref="C88:G88"/>
    <mergeCell ref="C72:G72"/>
    <mergeCell ref="C74:G74"/>
    <mergeCell ref="C76:G76"/>
    <mergeCell ref="C78:G78"/>
  </mergeCells>
  <phoneticPr fontId="17" type="noConversion"/>
  <pageMargins left="0.59055118110236227" right="0.19685039370078741" top="0.39370078740157483" bottom="0.31496062992125984" header="0.31496062992125984" footer="0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 .0 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.0  Naklady'!Názvy_tisku</vt:lpstr>
      <vt:lpstr>oadresa</vt:lpstr>
      <vt:lpstr>Stavba!Objednatel</vt:lpstr>
      <vt:lpstr>Stavba!Objekt</vt:lpstr>
      <vt:lpstr>'00 .0 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Projekce</cp:lastModifiedBy>
  <cp:lastPrinted>2020-05-11T08:52:41Z</cp:lastPrinted>
  <dcterms:created xsi:type="dcterms:W3CDTF">2009-04-08T07:15:50Z</dcterms:created>
  <dcterms:modified xsi:type="dcterms:W3CDTF">2020-05-18T11:14:28Z</dcterms:modified>
</cp:coreProperties>
</file>