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SO.002 SO.002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'SO.002 SO.002.1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'SO.002 SO.002.1 Pol'!$A$1:$X$140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I54"/>
  <c r="I53"/>
  <c r="I52"/>
  <c r="I51"/>
  <c r="I50"/>
  <c r="G42"/>
  <c r="F42"/>
  <c r="G41"/>
  <c r="F41"/>
  <c r="G39"/>
  <c r="F39"/>
  <c r="G139" i="12"/>
  <c r="BA97"/>
  <c r="BA84"/>
  <c r="BA52"/>
  <c r="G8"/>
  <c r="O8"/>
  <c r="G9"/>
  <c r="M9" s="1"/>
  <c r="M8" s="1"/>
  <c r="I9"/>
  <c r="I8" s="1"/>
  <c r="K9"/>
  <c r="K8" s="1"/>
  <c r="O9"/>
  <c r="Q9"/>
  <c r="Q8" s="1"/>
  <c r="V9"/>
  <c r="V8" s="1"/>
  <c r="G16"/>
  <c r="I16"/>
  <c r="I15" s="1"/>
  <c r="K16"/>
  <c r="M16"/>
  <c r="O16"/>
  <c r="Q16"/>
  <c r="Q15" s="1"/>
  <c r="V16"/>
  <c r="G25"/>
  <c r="M25" s="1"/>
  <c r="I25"/>
  <c r="K25"/>
  <c r="K15" s="1"/>
  <c r="O25"/>
  <c r="O15" s="1"/>
  <c r="Q25"/>
  <c r="V25"/>
  <c r="V15" s="1"/>
  <c r="G29"/>
  <c r="I29"/>
  <c r="K29"/>
  <c r="M29"/>
  <c r="O29"/>
  <c r="Q29"/>
  <c r="V29"/>
  <c r="G36"/>
  <c r="M36" s="1"/>
  <c r="I36"/>
  <c r="K36"/>
  <c r="O36"/>
  <c r="Q36"/>
  <c r="V36"/>
  <c r="G40"/>
  <c r="I40"/>
  <c r="K40"/>
  <c r="M40"/>
  <c r="O40"/>
  <c r="Q40"/>
  <c r="V40"/>
  <c r="G43"/>
  <c r="M43" s="1"/>
  <c r="I43"/>
  <c r="K43"/>
  <c r="O43"/>
  <c r="Q43"/>
  <c r="V43"/>
  <c r="G51"/>
  <c r="I51"/>
  <c r="K51"/>
  <c r="M51"/>
  <c r="O51"/>
  <c r="Q51"/>
  <c r="V51"/>
  <c r="G59"/>
  <c r="I59"/>
  <c r="I58" s="1"/>
  <c r="K59"/>
  <c r="M59"/>
  <c r="O59"/>
  <c r="Q59"/>
  <c r="Q58" s="1"/>
  <c r="V59"/>
  <c r="G64"/>
  <c r="M64" s="1"/>
  <c r="I64"/>
  <c r="K64"/>
  <c r="K58" s="1"/>
  <c r="O64"/>
  <c r="Q64"/>
  <c r="V64"/>
  <c r="V58" s="1"/>
  <c r="G71"/>
  <c r="I71"/>
  <c r="K71"/>
  <c r="M71"/>
  <c r="O71"/>
  <c r="Q71"/>
  <c r="V71"/>
  <c r="G75"/>
  <c r="G58" s="1"/>
  <c r="I75"/>
  <c r="K75"/>
  <c r="O75"/>
  <c r="O58" s="1"/>
  <c r="Q75"/>
  <c r="V75"/>
  <c r="G83"/>
  <c r="I83"/>
  <c r="K83"/>
  <c r="M83"/>
  <c r="O83"/>
  <c r="Q83"/>
  <c r="V83"/>
  <c r="G88"/>
  <c r="M88" s="1"/>
  <c r="I88"/>
  <c r="K88"/>
  <c r="O88"/>
  <c r="Q88"/>
  <c r="V88"/>
  <c r="G96"/>
  <c r="I96"/>
  <c r="K96"/>
  <c r="M96"/>
  <c r="O96"/>
  <c r="Q96"/>
  <c r="V96"/>
  <c r="G101"/>
  <c r="M101" s="1"/>
  <c r="I101"/>
  <c r="K101"/>
  <c r="O101"/>
  <c r="Q101"/>
  <c r="V101"/>
  <c r="G105"/>
  <c r="I105"/>
  <c r="K105"/>
  <c r="M105"/>
  <c r="O105"/>
  <c r="Q105"/>
  <c r="V105"/>
  <c r="G109"/>
  <c r="M109" s="1"/>
  <c r="I109"/>
  <c r="K109"/>
  <c r="O109"/>
  <c r="Q109"/>
  <c r="V109"/>
  <c r="I111"/>
  <c r="Q111"/>
  <c r="G112"/>
  <c r="G111" s="1"/>
  <c r="I112"/>
  <c r="K112"/>
  <c r="K111" s="1"/>
  <c r="O112"/>
  <c r="O111" s="1"/>
  <c r="Q112"/>
  <c r="V112"/>
  <c r="V111" s="1"/>
  <c r="I122"/>
  <c r="Q122"/>
  <c r="G123"/>
  <c r="M123" s="1"/>
  <c r="M122" s="1"/>
  <c r="I123"/>
  <c r="K123"/>
  <c r="K122" s="1"/>
  <c r="O123"/>
  <c r="O122" s="1"/>
  <c r="Q123"/>
  <c r="V123"/>
  <c r="V122" s="1"/>
  <c r="G127"/>
  <c r="G126" s="1"/>
  <c r="I127"/>
  <c r="K127"/>
  <c r="K126" s="1"/>
  <c r="O127"/>
  <c r="O126" s="1"/>
  <c r="Q127"/>
  <c r="V127"/>
  <c r="V126" s="1"/>
  <c r="G130"/>
  <c r="I130"/>
  <c r="I126" s="1"/>
  <c r="K130"/>
  <c r="M130"/>
  <c r="O130"/>
  <c r="Q130"/>
  <c r="Q126" s="1"/>
  <c r="V130"/>
  <c r="G133"/>
  <c r="M133" s="1"/>
  <c r="I133"/>
  <c r="K133"/>
  <c r="O133"/>
  <c r="Q133"/>
  <c r="V133"/>
  <c r="G135"/>
  <c r="I135"/>
  <c r="K135"/>
  <c r="M135"/>
  <c r="O135"/>
  <c r="Q135"/>
  <c r="V135"/>
  <c r="AE139"/>
  <c r="AF139"/>
  <c r="I20" i="1"/>
  <c r="I19"/>
  <c r="I18"/>
  <c r="I17"/>
  <c r="I16"/>
  <c r="F43"/>
  <c r="G23" s="1"/>
  <c r="G43"/>
  <c r="G25" s="1"/>
  <c r="A25" s="1"/>
  <c r="H40"/>
  <c r="I40" s="1"/>
  <c r="I56" l="1"/>
  <c r="J55" s="1"/>
  <c r="H42"/>
  <c r="I42" s="1"/>
  <c r="H41"/>
  <c r="I41" s="1"/>
  <c r="A26"/>
  <c r="G26"/>
  <c r="H39"/>
  <c r="I39" s="1"/>
  <c r="I43" s="1"/>
  <c r="J41" s="1"/>
  <c r="A23"/>
  <c r="G28"/>
  <c r="M15" i="12"/>
  <c r="M127"/>
  <c r="M126" s="1"/>
  <c r="G122"/>
  <c r="M112"/>
  <c r="M111" s="1"/>
  <c r="M75"/>
  <c r="M58" s="1"/>
  <c r="G15"/>
  <c r="H43" i="1"/>
  <c r="I21"/>
  <c r="J28"/>
  <c r="J26"/>
  <c r="G38"/>
  <c r="F38"/>
  <c r="J23"/>
  <c r="J24"/>
  <c r="J25"/>
  <c r="J27"/>
  <c r="E24"/>
  <c r="E26"/>
  <c r="J54" l="1"/>
  <c r="J52"/>
  <c r="J51"/>
  <c r="J53"/>
  <c r="J50"/>
  <c r="J40"/>
  <c r="J39"/>
  <c r="J43" s="1"/>
  <c r="J42"/>
  <c r="G24"/>
  <c r="A27" s="1"/>
  <c r="A24"/>
  <c r="J56" l="1"/>
  <c r="G29"/>
  <c r="G27" s="1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Pavel Ferebauer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<sst xmlns="http://schemas.openxmlformats.org/spreadsheetml/2006/main" count="542" uniqueCount="249">
  <si>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</si>
  <si>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</si>
  <si>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</si>
  <si>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</si>
  <si>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</si>
  <si>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</si>
  <si>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</si>
  <si>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</si>
  <si>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</si>
  <si>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</si>
  <si>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</si>
  <si>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</si>
  <si>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</si>
  <si>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</si>
  <si>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</si>
  <si>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</si>
  <si>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</si>
  <si>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</si>
  <si>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</si>
  <si>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</si>
  <si>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</si>
  <si>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</si>
  <si>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</si>
  <si>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</si>
  <si>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</si>
  <si>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</si>
  <si>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</si>
  <si>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</si>
  <si>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</si>
  <si>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</si>
  <si>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</si>
  <si>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</si>
  <si>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</si>
  <si>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</si>
  <si>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</si>
  <si>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</si>
  <si>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</si>
  <si>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</si>
  <si>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</si>
  <si>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</si>
  <si>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</si>
  <si>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</si>
  <si>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</si>
  <si>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SO.002.1</t>
  </si>
  <si>
    <t>ROZPOČET/VV - DPS</t>
  </si>
  <si>
    <t>SO.002</t>
  </si>
  <si>
    <t>PŘÍPRAVA ÚZEMÍ</t>
  </si>
  <si>
    <t>Objekt:</t>
  </si>
  <si>
    <t>Rozpočet:</t>
  </si>
  <si>
    <t>sdfsdf</t>
  </si>
  <si>
    <t>PFB190035</t>
  </si>
  <si>
    <t>AREÁL VFU BRNO, OBJEKT 31 - ÚSTAV BIOLOGIE A ZVÍŘAT</t>
  </si>
  <si>
    <t>Veterinární a farmaceutická univerzita Brno</t>
  </si>
  <si>
    <t>Palackého třída 1946/1</t>
  </si>
  <si>
    <t>Brno-Královo Pole</t>
  </si>
  <si>
    <t>61200</t>
  </si>
  <si>
    <t>62157124</t>
  </si>
  <si>
    <t>CZ62157124</t>
  </si>
  <si>
    <t>PROJECT building s.r.o.</t>
  </si>
  <si>
    <t>Erbenova 375/8</t>
  </si>
  <si>
    <t>Brno-Černá Pole</t>
  </si>
  <si>
    <t>60200</t>
  </si>
  <si>
    <t>47917431</t>
  </si>
  <si>
    <t>CZ47917431</t>
  </si>
  <si>
    <t>Stavba</t>
  </si>
  <si>
    <t>Stavební objekt</t>
  </si>
  <si>
    <t>Celkem za stavbu</t>
  </si>
  <si>
    <t>CZK</t>
  </si>
  <si>
    <t>Rekapitulace dílů</t>
  </si>
  <si>
    <t>Typ dílu</t>
  </si>
  <si>
    <t>00</t>
  </si>
  <si>
    <t>Úvodní poznámky a pokyny zpracovatele</t>
  </si>
  <si>
    <t>1</t>
  </si>
  <si>
    <t>Zemní práce</t>
  </si>
  <si>
    <t>96</t>
  </si>
  <si>
    <t>Bourání konstrukcí</t>
  </si>
  <si>
    <t>98</t>
  </si>
  <si>
    <t>Demolice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</si>
  <si>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</si>
  <si>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</si>
  <si>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</si>
  <si>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</si>
  <si>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</si>
  <si>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</si>
  <si>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</si>
  <si>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</si>
  <si>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</si>
  <si>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</si>
  <si>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</si>
  <si>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</si>
  <si>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</si>
  <si>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</si>
  <si>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</si>
  <si>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</si>
  <si>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</si>
  <si>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</si>
  <si>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</si>
  <si>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</si>
  <si>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</si>
  <si>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</si>
  <si>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</si>
  <si>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</si>
  <si>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</si>
  <si>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</si>
  <si>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</si>
  <si>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</si>
  <si>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</si>
  <si>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</si>
  <si>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</si>
  <si>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</si>
  <si>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</si>
  <si>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</si>
  <si>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</si>
  <si>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01.00</t>
  </si>
  <si>
    <t>Obecná poznámka zpracovatele VV - neoceňovat</t>
  </si>
  <si>
    <t>kompl</t>
  </si>
  <si>
    <t>Vlastní</t>
  </si>
  <si>
    <t>Indiv</t>
  </si>
  <si>
    <t>Práce</t>
  </si>
  <si>
    <t>POL1_</t>
  </si>
  <si>
    <t xml:space="preserve">Vzhledem k možným odlišnostem charakteru prací na staveništi od projektové dokumentace a VV : </t>
  </si>
  <si>
    <t>VV</t>
  </si>
  <si>
    <t xml:space="preserve">je nutné přistupovat k jeho ocenění s přihlédnutím k možným vícepracem a změnám. : </t>
  </si>
  <si>
    <t xml:space="preserve">Tyto zohlednit v j.c. tak aby bylo možné považovat nabídku jako kompletní, obsahující všechny : </t>
  </si>
  <si>
    <t>vykázané i předvídatené práce. : 0</t>
  </si>
  <si>
    <t>SPU</t>
  </si>
  <si>
    <t>122201101R00</t>
  </si>
  <si>
    <t>Odkopávky a  prokopávky nezapažené v hornině 3_x000D_
 do 100 m3</t>
  </si>
  <si>
    <t>m3</t>
  </si>
  <si>
    <t>800-1</t>
  </si>
  <si>
    <t>RTS 20/ I</t>
  </si>
  <si>
    <t>RTS 19/ II</t>
  </si>
  <si>
    <t>s přehozením výkopku na vzdálenost do 3 m nebo s naložením na dopravní prostředek,</t>
  </si>
  <si>
    <t>SPI</t>
  </si>
  <si>
    <t xml:space="preserve">ozn. 1.10/1.B : </t>
  </si>
  <si>
    <t>15,0*0,01</t>
  </si>
  <si>
    <t xml:space="preserve">ozn. 1.D : </t>
  </si>
  <si>
    <t>18,0*0,10</t>
  </si>
  <si>
    <t xml:space="preserve">ozn. 1.E : </t>
  </si>
  <si>
    <t>19,0*0,10</t>
  </si>
  <si>
    <t>122201109R00</t>
  </si>
  <si>
    <t>Odkopávky a  prokopávky nezapažené v hornině 3_x000D_
 příplatek k cenám za lepivost horniny</t>
  </si>
  <si>
    <t>Odkaz na mn. položky pořadí 2 : 3,85000*0,5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</si>
  <si>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</si>
  <si>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</si>
  <si>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</si>
  <si>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 xml:space="preserve">vytěžená zemina na staveništní skládku : </t>
  </si>
  <si>
    <t>Odkaz na mn. položky pořadí 2 : 3,85000</t>
  </si>
  <si>
    <t xml:space="preserve">zemina pro zásyp : </t>
  </si>
  <si>
    <t>Odkaz na mn. položky pořadí 7 : 116,00000</t>
  </si>
  <si>
    <t>167101101R00</t>
  </si>
  <si>
    <t>Nakládání, skládání, překládání neulehlého výkopku nakládání výkopku_x000D_
 do 100 m3, z horniny 1 až 4</t>
  </si>
  <si>
    <t>171201201R00</t>
  </si>
  <si>
    <t>Uložení sypaniny na dočasnou skládku tak, že na 1 m2 plochy připadá přes 2 m3 výkopku nebo ornice</t>
  </si>
  <si>
    <t>174101103R00</t>
  </si>
  <si>
    <t>Zásyp sypaninou se zhutněním zářezů se škmými stěnami pro podzemní vedení a kolem objektů zřízených v těchto zářezech</t>
  </si>
  <si>
    <t>z jakékoliv horniny s uložením výkopku po vrstvách,</t>
  </si>
  <si>
    <t>včetně strojního přemístění materiálu pro zásyp ze vzdálenosti do 10 m od okraje zásypu</t>
  </si>
  <si>
    <t>POP</t>
  </si>
  <si>
    <t xml:space="preserve">sklad č.1 : </t>
  </si>
  <si>
    <t>71,0</t>
  </si>
  <si>
    <t xml:space="preserve">sklad č.2 : </t>
  </si>
  <si>
    <t>45,0</t>
  </si>
  <si>
    <t>181050010RA0</t>
  </si>
  <si>
    <t>Terénní modelace při sejmutí ornice v  tloušťce 150 mm</t>
  </si>
  <si>
    <t>m2</t>
  </si>
  <si>
    <t>AP-HSV</t>
  </si>
  <si>
    <t>Agregovaná položka</t>
  </si>
  <si>
    <t>POL2_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</si>
  <si>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</si>
  <si>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>38,0</t>
  </si>
  <si>
    <t>65,0</t>
  </si>
  <si>
    <t>113106121R00</t>
  </si>
  <si>
    <t>Rozebrání komunikací pro pěší s jakýmkoliv ložem a výplní spár_x000D_
 z betonových nebo kameninových dlaždic nebo tvarovek</t>
  </si>
  <si>
    <t>822-1</t>
  </si>
  <si>
    <t>s přemístěním hmot na skládku na vzdálenost do 3 m nebo s naložením na dopravní prostředek</t>
  </si>
  <si>
    <t xml:space="preserve">ozn. 1.05 - betonový žlab : </t>
  </si>
  <si>
    <t>0,50*(4,05+2,99+1,52+4,20)</t>
  </si>
  <si>
    <t>15,0</t>
  </si>
  <si>
    <t>18,0</t>
  </si>
  <si>
    <t>113107505R00</t>
  </si>
  <si>
    <t>Odstranění podkladů nebo krytů z kameniva hrubého drceného, v ploše jednotlivě do 50 m2, tloušťka vrstvy 50 mm</t>
  </si>
  <si>
    <t>19,0</t>
  </si>
  <si>
    <t>113107518R00</t>
  </si>
  <si>
    <t>Odstranění podkladů nebo krytů z kameniva hrubého drceného, v ploše jednotlivě do 50 m2, tloušťka vrstvy 180 mm</t>
  </si>
  <si>
    <t xml:space="preserve">ozn. 1.05 : </t>
  </si>
  <si>
    <t>113204111R00</t>
  </si>
  <si>
    <t>Vytrhání obrub záhonových</t>
  </si>
  <si>
    <t>m</t>
  </si>
  <si>
    <t>s vybouráním lože, s přemístěním hmot na skládku na vzdálenost do 3 m nebo naložením na dopravní prostředek</t>
  </si>
  <si>
    <t>4,10*2+0,7+4,2*2+1,7</t>
  </si>
  <si>
    <t>961044111R00</t>
  </si>
  <si>
    <t>Bourání základů z betonu prostého</t>
  </si>
  <si>
    <t>801-3</t>
  </si>
  <si>
    <t>nebo vybourání otvorů průřezové plochy přes 4 m2 v základech,</t>
  </si>
  <si>
    <t xml:space="preserve">ozn. 1.09 : </t>
  </si>
  <si>
    <t>3,14*0,25*0,25*0,50*2</t>
  </si>
  <si>
    <t xml:space="preserve">ozn. 1.08 : </t>
  </si>
  <si>
    <t>0,35*0,65*(5,58*2+1,22*2+2,29*3)</t>
  </si>
  <si>
    <t>0,24*0,65*0,80</t>
  </si>
  <si>
    <t>962022491R00</t>
  </si>
  <si>
    <t>Bourání zdiva nadzákladového kamenného kamenného_x000D_
 na maltu cementovou</t>
  </si>
  <si>
    <t>nebo vybourání otvorů průřezové plochy přes 4 m2 ve zdivu nadzákladovém, včetně pomocného lešení o výšce podlahy do 1900 mm a pro zatížení do 1,5 kPa  (150 kg/m2),</t>
  </si>
  <si>
    <t xml:space="preserve">ozn. 1.06 : </t>
  </si>
  <si>
    <t>(3,0+0,2)/2*(0,25+2,23)*(0,45+0,53)</t>
  </si>
  <si>
    <t>965043441RT4</t>
  </si>
  <si>
    <t>Bourání podkladů pod dlažby nebo litých celistvých dlažeb a mazanin  betonových s potěrem nebo teracem, tloušťky do 150 mm, plochy přes 4 m2</t>
  </si>
  <si>
    <t xml:space="preserve">ozn. 1.C : </t>
  </si>
  <si>
    <t>(5,58*2,99+1,22*1,52)*0,15</t>
  </si>
  <si>
    <t>767996804R00</t>
  </si>
  <si>
    <t>Demontáž ostatních doplňků staveb atypických konstrukcí_x000D_
 o hmotnosti přes 250 do 500 kg</t>
  </si>
  <si>
    <t>kg</t>
  </si>
  <si>
    <t>800-767</t>
  </si>
  <si>
    <t xml:space="preserve">ozn. 1.09 - předpoklad : </t>
  </si>
  <si>
    <t>5,12*2,88*30,0</t>
  </si>
  <si>
    <t>ozn. 1.04, 1.06</t>
  </si>
  <si>
    <t>Vybourání rozvodů medicinálních plynů vč. technologie napojení na tlak. lahve</t>
  </si>
  <si>
    <t>soubor</t>
  </si>
  <si>
    <t>981011314R00</t>
  </si>
  <si>
    <t>Demolice budov prováděné postupným rozebíráním z cihel, kamene, smíšeného a hrázděného zdiva, tvárnic na maltu vápennou nebo vápenocementovou, s podílem konstrukcí přes 20 do 25 %</t>
  </si>
  <si>
    <t>800-6</t>
  </si>
  <si>
    <t>Budovy výšky do 35 m.</t>
  </si>
  <si>
    <t xml:space="preserve">ozn. 1.01-1.05/1.A : </t>
  </si>
  <si>
    <t>5,09*3,76*(2,55+3,05)/2</t>
  </si>
  <si>
    <t xml:space="preserve">ozn. 1.01-1.03/1.A+1.B : </t>
  </si>
  <si>
    <t>5,58*2,99*(3,15+2,87)/2</t>
  </si>
  <si>
    <t>3,80*5,58*0,30</t>
  </si>
  <si>
    <t>1,22*1,52*(2,25+2,05)/2</t>
  </si>
  <si>
    <t>2,0*1,22*0,20</t>
  </si>
  <si>
    <t>998981123R00</t>
  </si>
  <si>
    <t>Přesun hmot pro demolice obj. postup. rozebíráním postupným rozebíráním, výšky do 21 m</t>
  </si>
  <si>
    <t>t</t>
  </si>
  <si>
    <t>Přesun hmot</t>
  </si>
  <si>
    <t>POL7_</t>
  </si>
  <si>
    <t>(JKSO 801 až 803, 811 až 815) bez omezení</t>
  </si>
  <si>
    <t>979083117R00</t>
  </si>
  <si>
    <t>Vodorovné přemístění suti přes 5000 m do 6000 m</t>
  </si>
  <si>
    <t>Přesun suti</t>
  </si>
  <si>
    <t>POL8_</t>
  </si>
  <si>
    <t>včetně naložení na dopravní prostředek a složení,</t>
  </si>
  <si>
    <t>979083191R00</t>
  </si>
  <si>
    <t>Vodorovné přemístění suti za každých dalších započatých 1000 m přes 6000 m</t>
  </si>
  <si>
    <t>979999999R00</t>
  </si>
  <si>
    <t>Poplatek za skládku suti s 10 % příměsí - DUFONEV Brno</t>
  </si>
  <si>
    <t>979093111R00</t>
  </si>
  <si>
    <t>Uložení suti na skládku bez zhutnění</t>
  </si>
  <si>
    <t>s hrubým urovnáním,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</si>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</sst>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72" t="s">
        <v>39</v>
      </c>
      <c r="B2" s="72"/>
      <c r="C2" s="72"/>
      <c r="D2" s="72"/>
      <c r="E2" s="72"/>
      <c r="F2" s="72"/>
      <c r="G2" s="72"/>
    </row>
  </sheetData>
  <sheetProtection password="C5C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>
      <c r="A2" s="2"/>
      <c r="B2" s="108" t="s">
        <v>22</v>
      </c>
      <c r="C2" s="109"/>
      <c r="D2" s="110" t="s">
        <v>50</v>
      </c>
      <c r="E2" s="111" t="s">
        <v>51</v>
      </c>
      <c r="F2" s="112"/>
      <c r="G2" s="112"/>
      <c r="H2" s="112"/>
      <c r="I2" s="112"/>
      <c r="J2" s="113"/>
      <c r="O2" s="1"/>
    </row>
    <row r="3" spans="1:15" ht="27" customHeight="1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>
      <c r="A4" s="104">
        <v>4675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>
      <c r="A5" s="2"/>
      <c r="B5" s="30" t="s">
        <v>42</v>
      </c>
      <c r="D5" s="125" t="s">
        <v>52</v>
      </c>
      <c r="E5" s="87"/>
      <c r="F5" s="87"/>
      <c r="G5" s="87"/>
      <c r="H5" s="18" t="s">
        <v>40</v>
      </c>
      <c r="I5" s="127" t="s">
        <v>56</v>
      </c>
      <c r="J5" s="8"/>
    </row>
    <row r="6" spans="1:15" ht="15.75" customHeight="1">
      <c r="A6" s="2"/>
      <c r="B6" s="27"/>
      <c r="C6" s="52"/>
      <c r="D6" s="107" t="s">
        <v>53</v>
      </c>
      <c r="E6" s="88"/>
      <c r="F6" s="88"/>
      <c r="G6" s="88"/>
      <c r="H6" s="18" t="s">
        <v>34</v>
      </c>
      <c r="I6" s="127" t="s">
        <v>57</v>
      </c>
      <c r="J6" s="8"/>
    </row>
    <row r="7" spans="1:15" ht="15.75" customHeight="1">
      <c r="A7" s="2"/>
      <c r="B7" s="28"/>
      <c r="C7" s="53"/>
      <c r="D7" s="105" t="s">
        <v>55</v>
      </c>
      <c r="E7" s="126" t="s">
        <v>54</v>
      </c>
      <c r="F7" s="89"/>
      <c r="G7" s="89"/>
      <c r="H7" s="23"/>
      <c r="I7" s="22"/>
      <c r="J7" s="33"/>
    </row>
    <row r="8" spans="1:15" ht="24" hidden="1" customHeight="1">
      <c r="A8" s="2"/>
      <c r="B8" s="30" t="s">
        <v>20</v>
      </c>
      <c r="D8" s="106" t="s">
        <v>58</v>
      </c>
      <c r="H8" s="18" t="s">
        <v>40</v>
      </c>
      <c r="I8" s="127" t="s">
        <v>62</v>
      </c>
      <c r="J8" s="8"/>
    </row>
    <row r="9" spans="1:15" ht="15.75" hidden="1" customHeight="1">
      <c r="A9" s="2"/>
      <c r="B9" s="2"/>
      <c r="D9" s="106" t="s">
        <v>59</v>
      </c>
      <c r="H9" s="18" t="s">
        <v>34</v>
      </c>
      <c r="I9" s="127" t="s">
        <v>63</v>
      </c>
      <c r="J9" s="8"/>
    </row>
    <row r="10" spans="1:15" ht="15.75" hidden="1" customHeight="1">
      <c r="A10" s="2"/>
      <c r="B10" s="34"/>
      <c r="C10" s="53"/>
      <c r="D10" s="105" t="s">
        <v>61</v>
      </c>
      <c r="E10" s="128" t="s">
        <v>60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SUMIF(F50:F55,A16,I50:I55)+SUMIF(F50:F55,"PSU",I50:I55)</f>
        <v>0</v>
      </c>
      <c r="J16" s="81"/>
    </row>
    <row r="17" spans="1:10" ht="23.25" customHeight="1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SUMIF(F50:F55,A17,I50:I55)</f>
        <v>0</v>
      </c>
      <c r="J17" s="81"/>
    </row>
    <row r="18" spans="1:10" ht="23.25" customHeight="1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SUMIF(F50:F55,A18,I50:I55)</f>
        <v>0</v>
      </c>
      <c r="J18" s="81"/>
    </row>
    <row r="19" spans="1:10" ht="23.25" customHeight="1">
      <c r="A19" s="196" t="s">
        <v>83</v>
      </c>
      <c r="B19" s="37" t="s">
        <v>27</v>
      </c>
      <c r="C19" s="58"/>
      <c r="D19" s="59"/>
      <c r="E19" s="79"/>
      <c r="F19" s="80"/>
      <c r="G19" s="79"/>
      <c r="H19" s="80"/>
      <c r="I19" s="79">
        <f>SUMIF(F50:F55,A19,I50:I55)</f>
        <v>0</v>
      </c>
      <c r="J19" s="81"/>
    </row>
    <row r="20" spans="1:10" ht="23.25" customHeight="1">
      <c r="A20" s="196" t="s">
        <v>84</v>
      </c>
      <c r="B20" s="37" t="s">
        <v>28</v>
      </c>
      <c r="C20" s="58"/>
      <c r="D20" s="59"/>
      <c r="E20" s="79"/>
      <c r="F20" s="80"/>
      <c r="G20" s="79"/>
      <c r="H20" s="80"/>
      <c r="I20" s="79">
        <f>SUMIF(F50:F55,A20,I50:I55)</f>
        <v>0</v>
      </c>
      <c r="J20" s="81"/>
    </row>
    <row r="21" spans="1:10" ht="23.25" customHeight="1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96" t="s">
        <v>49</v>
      </c>
      <c r="E34" s="97"/>
      <c r="G34" s="98"/>
      <c r="H34" s="99"/>
      <c r="I34" s="99"/>
      <c r="J34" s="24"/>
    </row>
    <row r="35" spans="1:10" ht="12.75" customHeight="1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>
      <c r="A39" s="137">
        <v>1</v>
      </c>
      <c r="B39" s="147" t="s">
        <v>64</v>
      </c>
      <c r="C39" s="148"/>
      <c r="D39" s="148"/>
      <c r="E39" s="148"/>
      <c r="F39" s="149">
        <f>'SO.002 SO.002.1 Pol'!AE139</f>
        <v>0</v>
      </c>
      <c r="G39" s="150">
        <f>'SO.002 SO.002.1 Pol'!AF139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>
      <c r="A40" s="137">
        <v>2</v>
      </c>
      <c r="B40" s="153"/>
      <c r="C40" s="154" t="s">
        <v>65</v>
      </c>
      <c r="D40" s="154"/>
      <c r="E40" s="154"/>
      <c r="F40" s="155"/>
      <c r="G40" s="156"/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7">
        <v>2</v>
      </c>
      <c r="B41" s="153" t="s">
        <v>45</v>
      </c>
      <c r="C41" s="154" t="s">
        <v>46</v>
      </c>
      <c r="D41" s="154"/>
      <c r="E41" s="154"/>
      <c r="F41" s="155">
        <f>'SO.002 SO.002.1 Pol'!AE139</f>
        <v>0</v>
      </c>
      <c r="G41" s="156">
        <f>'SO.002 SO.002.1 Pol'!AF139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>
      <c r="A42" s="137">
        <v>3</v>
      </c>
      <c r="B42" s="158" t="s">
        <v>43</v>
      </c>
      <c r="C42" s="148" t="s">
        <v>44</v>
      </c>
      <c r="D42" s="148"/>
      <c r="E42" s="148"/>
      <c r="F42" s="159">
        <f>'SO.002 SO.002.1 Pol'!AE139</f>
        <v>0</v>
      </c>
      <c r="G42" s="151">
        <f>'SO.002 SO.002.1 Pol'!AF139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>
      <c r="A43" s="137"/>
      <c r="B43" s="160" t="s">
        <v>66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>
      <c r="B47" s="176" t="s">
        <v>68</v>
      </c>
    </row>
    <row r="49" spans="1:10" ht="25.5" customHeight="1">
      <c r="A49" s="178"/>
      <c r="B49" s="181" t="s">
        <v>17</v>
      </c>
      <c r="C49" s="181" t="s">
        <v>5</v>
      </c>
      <c r="D49" s="182"/>
      <c r="E49" s="182"/>
      <c r="F49" s="183" t="s">
        <v>69</v>
      </c>
      <c r="G49" s="183"/>
      <c r="H49" s="183"/>
      <c r="I49" s="183" t="s">
        <v>29</v>
      </c>
      <c r="J49" s="183" t="s">
        <v>0</v>
      </c>
    </row>
    <row r="50" spans="1:10" ht="36.75" customHeight="1">
      <c r="A50" s="179"/>
      <c r="B50" s="184" t="s">
        <v>70</v>
      </c>
      <c r="C50" s="185" t="s">
        <v>71</v>
      </c>
      <c r="D50" s="186"/>
      <c r="E50" s="186"/>
      <c r="F50" s="192" t="s">
        <v>24</v>
      </c>
      <c r="G50" s="193"/>
      <c r="H50" s="193"/>
      <c r="I50" s="193">
        <f>'SO.002 SO.002.1 Pol'!G8</f>
        <v>0</v>
      </c>
      <c r="J50" s="190" t="str">
        <f>IF(I56=0,"",I50/I56*100)</f>
        <v/>
      </c>
    </row>
    <row r="51" spans="1:10" ht="36.75" customHeight="1">
      <c r="A51" s="179"/>
      <c r="B51" s="184" t="s">
        <v>72</v>
      </c>
      <c r="C51" s="185" t="s">
        <v>73</v>
      </c>
      <c r="D51" s="186"/>
      <c r="E51" s="186"/>
      <c r="F51" s="192" t="s">
        <v>24</v>
      </c>
      <c r="G51" s="193"/>
      <c r="H51" s="193"/>
      <c r="I51" s="193">
        <f>'SO.002 SO.002.1 Pol'!G15</f>
        <v>0</v>
      </c>
      <c r="J51" s="190" t="str">
        <f>IF(I56=0,"",I51/I56*100)</f>
        <v/>
      </c>
    </row>
    <row r="52" spans="1:10" ht="36.75" customHeight="1">
      <c r="A52" s="179"/>
      <c r="B52" s="184" t="s">
        <v>74</v>
      </c>
      <c r="C52" s="185" t="s">
        <v>75</v>
      </c>
      <c r="D52" s="186"/>
      <c r="E52" s="186"/>
      <c r="F52" s="192" t="s">
        <v>24</v>
      </c>
      <c r="G52" s="193"/>
      <c r="H52" s="193"/>
      <c r="I52" s="193">
        <f>'SO.002 SO.002.1 Pol'!G58</f>
        <v>0</v>
      </c>
      <c r="J52" s="190" t="str">
        <f>IF(I56=0,"",I52/I56*100)</f>
        <v/>
      </c>
    </row>
    <row r="53" spans="1:10" ht="36.75" customHeight="1">
      <c r="A53" s="179"/>
      <c r="B53" s="184" t="s">
        <v>76</v>
      </c>
      <c r="C53" s="185" t="s">
        <v>77</v>
      </c>
      <c r="D53" s="186"/>
      <c r="E53" s="186"/>
      <c r="F53" s="192" t="s">
        <v>24</v>
      </c>
      <c r="G53" s="193"/>
      <c r="H53" s="193"/>
      <c r="I53" s="193">
        <f>'SO.002 SO.002.1 Pol'!G111</f>
        <v>0</v>
      </c>
      <c r="J53" s="190" t="str">
        <f>IF(I56=0,"",I53/I56*100)</f>
        <v/>
      </c>
    </row>
    <row r="54" spans="1:10" ht="36.75" customHeight="1">
      <c r="A54" s="179"/>
      <c r="B54" s="184" t="s">
        <v>78</v>
      </c>
      <c r="C54" s="185" t="s">
        <v>79</v>
      </c>
      <c r="D54" s="186"/>
      <c r="E54" s="186"/>
      <c r="F54" s="192" t="s">
        <v>24</v>
      </c>
      <c r="G54" s="193"/>
      <c r="H54" s="193"/>
      <c r="I54" s="193">
        <f>'SO.002 SO.002.1 Pol'!G122</f>
        <v>0</v>
      </c>
      <c r="J54" s="190" t="str">
        <f>IF(I56=0,"",I54/I56*100)</f>
        <v/>
      </c>
    </row>
    <row r="55" spans="1:10" ht="36.75" customHeight="1">
      <c r="A55" s="179"/>
      <c r="B55" s="184" t="s">
        <v>80</v>
      </c>
      <c r="C55" s="185" t="s">
        <v>81</v>
      </c>
      <c r="D55" s="186"/>
      <c r="E55" s="186"/>
      <c r="F55" s="192" t="s">
        <v>82</v>
      </c>
      <c r="G55" s="193"/>
      <c r="H55" s="193"/>
      <c r="I55" s="193">
        <f>'SO.002 SO.002.1 Pol'!G126</f>
        <v>0</v>
      </c>
      <c r="J55" s="190" t="str">
        <f>IF(I56=0,"",I55/I56*100)</f>
        <v/>
      </c>
    </row>
    <row r="56" spans="1:10" ht="25.5" customHeight="1">
      <c r="A56" s="180"/>
      <c r="B56" s="187" t="s">
        <v>1</v>
      </c>
      <c r="C56" s="188"/>
      <c r="D56" s="189"/>
      <c r="E56" s="189"/>
      <c r="F56" s="194"/>
      <c r="G56" s="195"/>
      <c r="H56" s="195"/>
      <c r="I56" s="195">
        <f>SUM(I50:I55)</f>
        <v>0</v>
      </c>
      <c r="J56" s="191">
        <f>SUM(J50:J55)</f>
        <v>0</v>
      </c>
    </row>
    <row r="57" spans="1:10">
      <c r="F57" s="135"/>
      <c r="G57" s="135"/>
      <c r="H57" s="135"/>
      <c r="I57" s="135"/>
      <c r="J57" s="136"/>
    </row>
    <row r="58" spans="1:10">
      <c r="F58" s="135"/>
      <c r="G58" s="135"/>
      <c r="H58" s="135"/>
      <c r="I58" s="135"/>
      <c r="J58" s="136"/>
    </row>
    <row r="59" spans="1:10">
      <c r="F59" s="135"/>
      <c r="G59" s="135"/>
      <c r="H59" s="135"/>
      <c r="I59" s="135"/>
      <c r="J59" s="136"/>
    </row>
  </sheetData>
  <sheetProtection password="C5C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>
      <c r="A4" s="49" t="s">
        <v>9</v>
      </c>
      <c r="B4" s="48"/>
      <c r="C4" s="102"/>
      <c r="D4" s="102"/>
      <c r="E4" s="102"/>
      <c r="F4" s="102"/>
      <c r="G4" s="103"/>
    </row>
    <row r="5" spans="1:7">
      <c r="B5" s="4"/>
      <c r="C5" s="5"/>
      <c r="D5" s="6"/>
    </row>
  </sheetData>
  <sheetProtection password="C5C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A46" sqref="AA46"/>
    </sheetView>
  </sheetViews>
  <sheetFormatPr defaultRowHeight="12.75" outlineLevelRow="1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97" t="s">
        <v>85</v>
      </c>
      <c r="B1" s="197"/>
      <c r="C1" s="197"/>
      <c r="D1" s="197"/>
      <c r="E1" s="197"/>
      <c r="F1" s="197"/>
      <c r="G1" s="197"/>
      <c r="AG1" t="s">
        <v>86</v>
      </c>
    </row>
    <row r="2" spans="1:60" ht="24.95" customHeight="1">
      <c r="A2" s="198" t="s">
        <v>7</v>
      </c>
      <c r="B2" s="48" t="s">
        <v>50</v>
      </c>
      <c r="C2" s="201" t="s">
        <v>51</v>
      </c>
      <c r="D2" s="199"/>
      <c r="E2" s="199"/>
      <c r="F2" s="199"/>
      <c r="G2" s="200"/>
      <c r="AG2" t="s">
        <v>87</v>
      </c>
    </row>
    <row r="3" spans="1:60" ht="24.95" customHeight="1">
      <c r="A3" s="198" t="s">
        <v>8</v>
      </c>
      <c r="B3" s="48" t="s">
        <v>45</v>
      </c>
      <c r="C3" s="201" t="s">
        <v>46</v>
      </c>
      <c r="D3" s="199"/>
      <c r="E3" s="199"/>
      <c r="F3" s="199"/>
      <c r="G3" s="200"/>
      <c r="AC3" s="177" t="s">
        <v>87</v>
      </c>
      <c r="AG3" t="s">
        <v>88</v>
      </c>
    </row>
    <row r="4" spans="1:60" ht="24.95" customHeight="1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89</v>
      </c>
    </row>
    <row r="5" spans="1:60">
      <c r="D5" s="10"/>
    </row>
    <row r="6" spans="1:60" ht="38.25">
      <c r="A6" s="208" t="s">
        <v>90</v>
      </c>
      <c r="B6" s="210" t="s">
        <v>91</v>
      </c>
      <c r="C6" s="210" t="s">
        <v>92</v>
      </c>
      <c r="D6" s="209" t="s">
        <v>93</v>
      </c>
      <c r="E6" s="208" t="s">
        <v>94</v>
      </c>
      <c r="F6" s="207" t="s">
        <v>95</v>
      </c>
      <c r="G6" s="208" t="s">
        <v>29</v>
      </c>
      <c r="H6" s="211" t="s">
        <v>30</v>
      </c>
      <c r="I6" s="211" t="s">
        <v>96</v>
      </c>
      <c r="J6" s="211" t="s">
        <v>31</v>
      </c>
      <c r="K6" s="211" t="s">
        <v>97</v>
      </c>
      <c r="L6" s="211" t="s">
        <v>98</v>
      </c>
      <c r="M6" s="211" t="s">
        <v>99</v>
      </c>
      <c r="N6" s="211" t="s">
        <v>100</v>
      </c>
      <c r="O6" s="211" t="s">
        <v>101</v>
      </c>
      <c r="P6" s="211" t="s">
        <v>102</v>
      </c>
      <c r="Q6" s="211" t="s">
        <v>103</v>
      </c>
      <c r="R6" s="211" t="s">
        <v>104</v>
      </c>
      <c r="S6" s="211" t="s">
        <v>105</v>
      </c>
      <c r="T6" s="211" t="s">
        <v>106</v>
      </c>
      <c r="U6" s="211" t="s">
        <v>107</v>
      </c>
      <c r="V6" s="211" t="s">
        <v>108</v>
      </c>
      <c r="W6" s="211" t="s">
        <v>109</v>
      </c>
      <c r="X6" s="211" t="s">
        <v>110</v>
      </c>
    </row>
    <row r="7" spans="1:60" hidden="1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>
      <c r="A8" s="225" t="s">
        <v>111</v>
      </c>
      <c r="B8" s="226" t="s">
        <v>70</v>
      </c>
      <c r="C8" s="245" t="s">
        <v>71</v>
      </c>
      <c r="D8" s="227"/>
      <c r="E8" s="228"/>
      <c r="F8" s="229"/>
      <c r="G8" s="229">
        <f>SUMIF(AG9:AG14,"&lt;&gt;NOR",G9:G14)</f>
        <v>0</v>
      </c>
      <c r="H8" s="229"/>
      <c r="I8" s="229">
        <f>SUM(I9:I14)</f>
        <v>0</v>
      </c>
      <c r="J8" s="229"/>
      <c r="K8" s="229">
        <f>SUM(K9:K14)</f>
        <v>0</v>
      </c>
      <c r="L8" s="229"/>
      <c r="M8" s="229">
        <f>SUM(M9:M14)</f>
        <v>0</v>
      </c>
      <c r="N8" s="229"/>
      <c r="O8" s="229">
        <f>SUM(O9:O14)</f>
        <v>0</v>
      </c>
      <c r="P8" s="229"/>
      <c r="Q8" s="229">
        <f>SUM(Q9:Q14)</f>
        <v>0</v>
      </c>
      <c r="R8" s="229"/>
      <c r="S8" s="229"/>
      <c r="T8" s="230"/>
      <c r="U8" s="224"/>
      <c r="V8" s="224">
        <f>SUM(V9:V14)</f>
        <v>0</v>
      </c>
      <c r="W8" s="224"/>
      <c r="X8" s="224"/>
      <c r="AG8" t="s">
        <v>112</v>
      </c>
    </row>
    <row r="9" spans="1:60" outlineLevel="1">
      <c r="A9" s="231">
        <v>1</v>
      </c>
      <c r="B9" s="232" t="s">
        <v>113</v>
      </c>
      <c r="C9" s="246" t="s">
        <v>114</v>
      </c>
      <c r="D9" s="233" t="s">
        <v>115</v>
      </c>
      <c r="E9" s="234">
        <v>0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116</v>
      </c>
      <c r="T9" s="237" t="s">
        <v>117</v>
      </c>
      <c r="U9" s="221">
        <v>0</v>
      </c>
      <c r="V9" s="221">
        <f>ROUND(E9*U9,2)</f>
        <v>0</v>
      </c>
      <c r="W9" s="221"/>
      <c r="X9" s="221" t="s">
        <v>118</v>
      </c>
      <c r="Y9" s="212"/>
      <c r="Z9" s="212"/>
      <c r="AA9" s="212"/>
      <c r="AB9" s="212"/>
      <c r="AC9" s="212"/>
      <c r="AD9" s="212"/>
      <c r="AE9" s="212"/>
      <c r="AF9" s="212"/>
      <c r="AG9" s="212" t="s">
        <v>119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>
      <c r="A10" s="219"/>
      <c r="B10" s="220"/>
      <c r="C10" s="247" t="s">
        <v>120</v>
      </c>
      <c r="D10" s="222"/>
      <c r="E10" s="223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121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19"/>
      <c r="B11" s="220"/>
      <c r="C11" s="247" t="s">
        <v>122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121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>
      <c r="A12" s="219"/>
      <c r="B12" s="220"/>
      <c r="C12" s="247" t="s">
        <v>123</v>
      </c>
      <c r="D12" s="222"/>
      <c r="E12" s="223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121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9"/>
      <c r="B13" s="220"/>
      <c r="C13" s="247" t="s">
        <v>124</v>
      </c>
      <c r="D13" s="222"/>
      <c r="E13" s="223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121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19"/>
      <c r="B14" s="220"/>
      <c r="C14" s="248"/>
      <c r="D14" s="238"/>
      <c r="E14" s="238"/>
      <c r="F14" s="238"/>
      <c r="G14" s="238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125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>
      <c r="A15" s="225" t="s">
        <v>111</v>
      </c>
      <c r="B15" s="226" t="s">
        <v>72</v>
      </c>
      <c r="C15" s="245" t="s">
        <v>73</v>
      </c>
      <c r="D15" s="227"/>
      <c r="E15" s="228"/>
      <c r="F15" s="229"/>
      <c r="G15" s="229">
        <f>SUMIF(AG16:AG57,"&lt;&gt;NOR",G16:G57)</f>
        <v>0</v>
      </c>
      <c r="H15" s="229"/>
      <c r="I15" s="229">
        <f>SUM(I16:I57)</f>
        <v>0</v>
      </c>
      <c r="J15" s="229"/>
      <c r="K15" s="229">
        <f>SUM(K16:K57)</f>
        <v>0</v>
      </c>
      <c r="L15" s="229"/>
      <c r="M15" s="229">
        <f>SUM(M16:M57)</f>
        <v>0</v>
      </c>
      <c r="N15" s="229"/>
      <c r="O15" s="229">
        <f>SUM(O16:O57)</f>
        <v>0</v>
      </c>
      <c r="P15" s="229"/>
      <c r="Q15" s="229">
        <f>SUM(Q16:Q57)</f>
        <v>0</v>
      </c>
      <c r="R15" s="229"/>
      <c r="S15" s="229"/>
      <c r="T15" s="230"/>
      <c r="U15" s="224"/>
      <c r="V15" s="224">
        <f>SUM(V16:V57)</f>
        <v>92.090000000000018</v>
      </c>
      <c r="W15" s="224"/>
      <c r="X15" s="224"/>
      <c r="AG15" t="s">
        <v>112</v>
      </c>
    </row>
    <row r="16" spans="1:60" ht="22.5" outlineLevel="1">
      <c r="A16" s="231">
        <v>2</v>
      </c>
      <c r="B16" s="232" t="s">
        <v>126</v>
      </c>
      <c r="C16" s="246" t="s">
        <v>127</v>
      </c>
      <c r="D16" s="233" t="s">
        <v>128</v>
      </c>
      <c r="E16" s="234">
        <v>3.85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6" t="s">
        <v>129</v>
      </c>
      <c r="S16" s="236" t="s">
        <v>130</v>
      </c>
      <c r="T16" s="237" t="s">
        <v>131</v>
      </c>
      <c r="U16" s="221">
        <v>0.37</v>
      </c>
      <c r="V16" s="221">
        <f>ROUND(E16*U16,2)</f>
        <v>1.42</v>
      </c>
      <c r="W16" s="221"/>
      <c r="X16" s="221" t="s">
        <v>118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119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9"/>
      <c r="B17" s="220"/>
      <c r="C17" s="249" t="s">
        <v>132</v>
      </c>
      <c r="D17" s="239"/>
      <c r="E17" s="239"/>
      <c r="F17" s="239"/>
      <c r="G17" s="239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133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9"/>
      <c r="B18" s="220"/>
      <c r="C18" s="247" t="s">
        <v>134</v>
      </c>
      <c r="D18" s="222"/>
      <c r="E18" s="223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121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9"/>
      <c r="B19" s="220"/>
      <c r="C19" s="247" t="s">
        <v>135</v>
      </c>
      <c r="D19" s="222"/>
      <c r="E19" s="223">
        <v>0.15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121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9"/>
      <c r="B20" s="220"/>
      <c r="C20" s="247" t="s">
        <v>136</v>
      </c>
      <c r="D20" s="222"/>
      <c r="E20" s="223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121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9"/>
      <c r="B21" s="220"/>
      <c r="C21" s="247" t="s">
        <v>137</v>
      </c>
      <c r="D21" s="222"/>
      <c r="E21" s="223">
        <v>1.8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121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9"/>
      <c r="B22" s="220"/>
      <c r="C22" s="247" t="s">
        <v>138</v>
      </c>
      <c r="D22" s="222"/>
      <c r="E22" s="223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121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9"/>
      <c r="B23" s="220"/>
      <c r="C23" s="247" t="s">
        <v>139</v>
      </c>
      <c r="D23" s="222"/>
      <c r="E23" s="223">
        <v>1.9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121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19"/>
      <c r="B24" s="220"/>
      <c r="C24" s="248"/>
      <c r="D24" s="238"/>
      <c r="E24" s="238"/>
      <c r="F24" s="238"/>
      <c r="G24" s="238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125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>
      <c r="A25" s="231">
        <v>3</v>
      </c>
      <c r="B25" s="232" t="s">
        <v>140</v>
      </c>
      <c r="C25" s="246" t="s">
        <v>141</v>
      </c>
      <c r="D25" s="233" t="s">
        <v>128</v>
      </c>
      <c r="E25" s="234">
        <v>1.925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 t="s">
        <v>129</v>
      </c>
      <c r="S25" s="236" t="s">
        <v>130</v>
      </c>
      <c r="T25" s="237" t="s">
        <v>131</v>
      </c>
      <c r="U25" s="221">
        <v>5.8000000000000003E-2</v>
      </c>
      <c r="V25" s="221">
        <f>ROUND(E25*U25,2)</f>
        <v>0.11</v>
      </c>
      <c r="W25" s="221"/>
      <c r="X25" s="221" t="s">
        <v>118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9"/>
      <c r="B26" s="220"/>
      <c r="C26" s="249" t="s">
        <v>132</v>
      </c>
      <c r="D26" s="239"/>
      <c r="E26" s="239"/>
      <c r="F26" s="239"/>
      <c r="G26" s="239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133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19"/>
      <c r="B27" s="220"/>
      <c r="C27" s="247" t="s">
        <v>142</v>
      </c>
      <c r="D27" s="222"/>
      <c r="E27" s="223">
        <v>1.925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121</v>
      </c>
      <c r="AH27" s="212">
        <v>5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9"/>
      <c r="B28" s="220"/>
      <c r="C28" s="248"/>
      <c r="D28" s="238"/>
      <c r="E28" s="238"/>
      <c r="F28" s="238"/>
      <c r="G28" s="238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125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31">
        <v>4</v>
      </c>
      <c r="B29" s="232" t="s">
        <v>143</v>
      </c>
      <c r="C29" s="246" t="s">
        <v>144</v>
      </c>
      <c r="D29" s="233" t="s">
        <v>128</v>
      </c>
      <c r="E29" s="234">
        <v>119.85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6" t="s">
        <v>129</v>
      </c>
      <c r="S29" s="236" t="s">
        <v>130</v>
      </c>
      <c r="T29" s="237" t="s">
        <v>131</v>
      </c>
      <c r="U29" s="221">
        <v>0.01</v>
      </c>
      <c r="V29" s="221">
        <f>ROUND(E29*U29,2)</f>
        <v>1.2</v>
      </c>
      <c r="W29" s="221"/>
      <c r="X29" s="221" t="s">
        <v>118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9"/>
      <c r="B30" s="220"/>
      <c r="C30" s="249" t="s">
        <v>145</v>
      </c>
      <c r="D30" s="239"/>
      <c r="E30" s="239"/>
      <c r="F30" s="239"/>
      <c r="G30" s="239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133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9"/>
      <c r="B31" s="220"/>
      <c r="C31" s="247" t="s">
        <v>146</v>
      </c>
      <c r="D31" s="222"/>
      <c r="E31" s="223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121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19"/>
      <c r="B32" s="220"/>
      <c r="C32" s="247" t="s">
        <v>147</v>
      </c>
      <c r="D32" s="222"/>
      <c r="E32" s="223">
        <v>3.85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121</v>
      </c>
      <c r="AH32" s="212">
        <v>5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19"/>
      <c r="B33" s="220"/>
      <c r="C33" s="247" t="s">
        <v>148</v>
      </c>
      <c r="D33" s="222"/>
      <c r="E33" s="223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121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19"/>
      <c r="B34" s="220"/>
      <c r="C34" s="247" t="s">
        <v>149</v>
      </c>
      <c r="D34" s="222"/>
      <c r="E34" s="223">
        <v>116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121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>
      <c r="A35" s="219"/>
      <c r="B35" s="220"/>
      <c r="C35" s="248"/>
      <c r="D35" s="238"/>
      <c r="E35" s="238"/>
      <c r="F35" s="238"/>
      <c r="G35" s="238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>
      <c r="A36" s="231">
        <v>5</v>
      </c>
      <c r="B36" s="232" t="s">
        <v>150</v>
      </c>
      <c r="C36" s="246" t="s">
        <v>151</v>
      </c>
      <c r="D36" s="233" t="s">
        <v>128</v>
      </c>
      <c r="E36" s="234">
        <v>116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6" t="s">
        <v>129</v>
      </c>
      <c r="S36" s="236" t="s">
        <v>130</v>
      </c>
      <c r="T36" s="237" t="s">
        <v>131</v>
      </c>
      <c r="U36" s="221">
        <v>0.65</v>
      </c>
      <c r="V36" s="221">
        <f>ROUND(E36*U36,2)</f>
        <v>75.400000000000006</v>
      </c>
      <c r="W36" s="221"/>
      <c r="X36" s="221" t="s">
        <v>118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119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19"/>
      <c r="B37" s="220"/>
      <c r="C37" s="247" t="s">
        <v>148</v>
      </c>
      <c r="D37" s="222"/>
      <c r="E37" s="223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121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9"/>
      <c r="B38" s="220"/>
      <c r="C38" s="247" t="s">
        <v>149</v>
      </c>
      <c r="D38" s="222"/>
      <c r="E38" s="223">
        <v>116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121</v>
      </c>
      <c r="AH38" s="212">
        <v>5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19"/>
      <c r="B39" s="220"/>
      <c r="C39" s="248"/>
      <c r="D39" s="238"/>
      <c r="E39" s="238"/>
      <c r="F39" s="238"/>
      <c r="G39" s="238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125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>
      <c r="A40" s="231">
        <v>6</v>
      </c>
      <c r="B40" s="232" t="s">
        <v>152</v>
      </c>
      <c r="C40" s="246" t="s">
        <v>153</v>
      </c>
      <c r="D40" s="233" t="s">
        <v>128</v>
      </c>
      <c r="E40" s="234">
        <v>3.85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6" t="s">
        <v>129</v>
      </c>
      <c r="S40" s="236" t="s">
        <v>130</v>
      </c>
      <c r="T40" s="237" t="s">
        <v>131</v>
      </c>
      <c r="U40" s="221">
        <v>0.01</v>
      </c>
      <c r="V40" s="221">
        <f>ROUND(E40*U40,2)</f>
        <v>0.04</v>
      </c>
      <c r="W40" s="221"/>
      <c r="X40" s="221" t="s">
        <v>118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9"/>
      <c r="B41" s="220"/>
      <c r="C41" s="247" t="s">
        <v>147</v>
      </c>
      <c r="D41" s="222"/>
      <c r="E41" s="223">
        <v>3.85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121</v>
      </c>
      <c r="AH41" s="212">
        <v>5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9"/>
      <c r="B42" s="220"/>
      <c r="C42" s="248"/>
      <c r="D42" s="238"/>
      <c r="E42" s="238"/>
      <c r="F42" s="238"/>
      <c r="G42" s="238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125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>
      <c r="A43" s="231">
        <v>7</v>
      </c>
      <c r="B43" s="232" t="s">
        <v>154</v>
      </c>
      <c r="C43" s="246" t="s">
        <v>155</v>
      </c>
      <c r="D43" s="233" t="s">
        <v>128</v>
      </c>
      <c r="E43" s="234">
        <v>116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6">
        <v>0</v>
      </c>
      <c r="O43" s="236">
        <f>ROUND(E43*N43,2)</f>
        <v>0</v>
      </c>
      <c r="P43" s="236">
        <v>0</v>
      </c>
      <c r="Q43" s="236">
        <f>ROUND(E43*P43,2)</f>
        <v>0</v>
      </c>
      <c r="R43" s="236" t="s">
        <v>129</v>
      </c>
      <c r="S43" s="236" t="s">
        <v>130</v>
      </c>
      <c r="T43" s="237" t="s">
        <v>131</v>
      </c>
      <c r="U43" s="221">
        <v>0.12</v>
      </c>
      <c r="V43" s="221">
        <f>ROUND(E43*U43,2)</f>
        <v>13.92</v>
      </c>
      <c r="W43" s="221"/>
      <c r="X43" s="221" t="s">
        <v>118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119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9"/>
      <c r="B44" s="220"/>
      <c r="C44" s="249" t="s">
        <v>156</v>
      </c>
      <c r="D44" s="239"/>
      <c r="E44" s="239"/>
      <c r="F44" s="239"/>
      <c r="G44" s="239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133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9"/>
      <c r="B45" s="220"/>
      <c r="C45" s="250" t="s">
        <v>157</v>
      </c>
      <c r="D45" s="240"/>
      <c r="E45" s="240"/>
      <c r="F45" s="240"/>
      <c r="G45" s="240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158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9"/>
      <c r="B46" s="220"/>
      <c r="C46" s="247" t="s">
        <v>159</v>
      </c>
      <c r="D46" s="222"/>
      <c r="E46" s="223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121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19"/>
      <c r="B47" s="220"/>
      <c r="C47" s="247" t="s">
        <v>160</v>
      </c>
      <c r="D47" s="222"/>
      <c r="E47" s="223">
        <v>71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121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9"/>
      <c r="B48" s="220"/>
      <c r="C48" s="247" t="s">
        <v>161</v>
      </c>
      <c r="D48" s="222"/>
      <c r="E48" s="223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121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19"/>
      <c r="B49" s="220"/>
      <c r="C49" s="247" t="s">
        <v>162</v>
      </c>
      <c r="D49" s="222"/>
      <c r="E49" s="223">
        <v>45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121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9"/>
      <c r="B50" s="220"/>
      <c r="C50" s="248"/>
      <c r="D50" s="238"/>
      <c r="E50" s="238"/>
      <c r="F50" s="238"/>
      <c r="G50" s="238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125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31">
        <v>8</v>
      </c>
      <c r="B51" s="232" t="s">
        <v>163</v>
      </c>
      <c r="C51" s="246" t="s">
        <v>164</v>
      </c>
      <c r="D51" s="233" t="s">
        <v>165</v>
      </c>
      <c r="E51" s="234">
        <v>103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6" t="s">
        <v>166</v>
      </c>
      <c r="S51" s="236" t="s">
        <v>130</v>
      </c>
      <c r="T51" s="237" t="s">
        <v>131</v>
      </c>
      <c r="U51" s="221">
        <v>0</v>
      </c>
      <c r="V51" s="221">
        <f>ROUND(E51*U51,2)</f>
        <v>0</v>
      </c>
      <c r="W51" s="221"/>
      <c r="X51" s="221" t="s">
        <v>167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168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45" outlineLevel="1">
      <c r="A52" s="219"/>
      <c r="B52" s="220"/>
      <c r="C52" s="249" t="s">
        <v>169</v>
      </c>
      <c r="D52" s="239"/>
      <c r="E52" s="239"/>
      <c r="F52" s="239"/>
      <c r="G52" s="239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133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41" t="str">
        <f>C52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52" s="212"/>
      <c r="BC52" s="212"/>
      <c r="BD52" s="212"/>
      <c r="BE52" s="212"/>
      <c r="BF52" s="212"/>
      <c r="BG52" s="212"/>
      <c r="BH52" s="212"/>
    </row>
    <row r="53" spans="1:60" outlineLevel="1">
      <c r="A53" s="219"/>
      <c r="B53" s="220"/>
      <c r="C53" s="247" t="s">
        <v>159</v>
      </c>
      <c r="D53" s="222"/>
      <c r="E53" s="223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121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19"/>
      <c r="B54" s="220"/>
      <c r="C54" s="247" t="s">
        <v>170</v>
      </c>
      <c r="D54" s="222"/>
      <c r="E54" s="223">
        <v>38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121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19"/>
      <c r="B55" s="220"/>
      <c r="C55" s="247" t="s">
        <v>161</v>
      </c>
      <c r="D55" s="222"/>
      <c r="E55" s="223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121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19"/>
      <c r="B56" s="220"/>
      <c r="C56" s="247" t="s">
        <v>171</v>
      </c>
      <c r="D56" s="222"/>
      <c r="E56" s="223">
        <v>65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121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19"/>
      <c r="B57" s="220"/>
      <c r="C57" s="248"/>
      <c r="D57" s="238"/>
      <c r="E57" s="238"/>
      <c r="F57" s="238"/>
      <c r="G57" s="238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125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>
      <c r="A58" s="225" t="s">
        <v>111</v>
      </c>
      <c r="B58" s="226" t="s">
        <v>74</v>
      </c>
      <c r="C58" s="245" t="s">
        <v>75</v>
      </c>
      <c r="D58" s="227"/>
      <c r="E58" s="228"/>
      <c r="F58" s="229"/>
      <c r="G58" s="229">
        <f>SUMIF(AG59:AG110,"&lt;&gt;NOR",G59:G110)</f>
        <v>0</v>
      </c>
      <c r="H58" s="229"/>
      <c r="I58" s="229">
        <f>SUM(I59:I110)</f>
        <v>0</v>
      </c>
      <c r="J58" s="229"/>
      <c r="K58" s="229">
        <f>SUM(K59:K110)</f>
        <v>0</v>
      </c>
      <c r="L58" s="229"/>
      <c r="M58" s="229">
        <f>SUM(M59:M110)</f>
        <v>0</v>
      </c>
      <c r="N58" s="229"/>
      <c r="O58" s="229">
        <f>SUM(O59:O110)</f>
        <v>0.05</v>
      </c>
      <c r="P58" s="229"/>
      <c r="Q58" s="229">
        <f>SUM(Q59:Q110)</f>
        <v>51.879999999999995</v>
      </c>
      <c r="R58" s="229"/>
      <c r="S58" s="229"/>
      <c r="T58" s="230"/>
      <c r="U58" s="224"/>
      <c r="V58" s="224">
        <f>SUM(V59:V110)</f>
        <v>107.65</v>
      </c>
      <c r="W58" s="224"/>
      <c r="X58" s="224"/>
      <c r="AG58" t="s">
        <v>112</v>
      </c>
    </row>
    <row r="59" spans="1:60" ht="22.5" outlineLevel="1">
      <c r="A59" s="231">
        <v>9</v>
      </c>
      <c r="B59" s="232" t="s">
        <v>172</v>
      </c>
      <c r="C59" s="246" t="s">
        <v>173</v>
      </c>
      <c r="D59" s="233" t="s">
        <v>165</v>
      </c>
      <c r="E59" s="234">
        <v>6.38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6">
        <v>0</v>
      </c>
      <c r="O59" s="236">
        <f>ROUND(E59*N59,2)</f>
        <v>0</v>
      </c>
      <c r="P59" s="236">
        <v>0.13800000000000001</v>
      </c>
      <c r="Q59" s="236">
        <f>ROUND(E59*P59,2)</f>
        <v>0.88</v>
      </c>
      <c r="R59" s="236" t="s">
        <v>174</v>
      </c>
      <c r="S59" s="236" t="s">
        <v>130</v>
      </c>
      <c r="T59" s="237" t="s">
        <v>131</v>
      </c>
      <c r="U59" s="221">
        <v>0.16</v>
      </c>
      <c r="V59" s="221">
        <f>ROUND(E59*U59,2)</f>
        <v>1.02</v>
      </c>
      <c r="W59" s="221"/>
      <c r="X59" s="221" t="s">
        <v>118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119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19"/>
      <c r="B60" s="220"/>
      <c r="C60" s="249" t="s">
        <v>175</v>
      </c>
      <c r="D60" s="239"/>
      <c r="E60" s="239"/>
      <c r="F60" s="239"/>
      <c r="G60" s="239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133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19"/>
      <c r="B61" s="220"/>
      <c r="C61" s="247" t="s">
        <v>176</v>
      </c>
      <c r="D61" s="222"/>
      <c r="E61" s="223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121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19"/>
      <c r="B62" s="220"/>
      <c r="C62" s="247" t="s">
        <v>177</v>
      </c>
      <c r="D62" s="222"/>
      <c r="E62" s="223">
        <v>6.38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121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19"/>
      <c r="B63" s="220"/>
      <c r="C63" s="248"/>
      <c r="D63" s="238"/>
      <c r="E63" s="238"/>
      <c r="F63" s="238"/>
      <c r="G63" s="238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125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>
      <c r="A64" s="231">
        <v>10</v>
      </c>
      <c r="B64" s="232" t="s">
        <v>172</v>
      </c>
      <c r="C64" s="246" t="s">
        <v>173</v>
      </c>
      <c r="D64" s="233" t="s">
        <v>165</v>
      </c>
      <c r="E64" s="234">
        <v>33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6">
        <v>0</v>
      </c>
      <c r="O64" s="236">
        <f>ROUND(E64*N64,2)</f>
        <v>0</v>
      </c>
      <c r="P64" s="236">
        <v>0.13800000000000001</v>
      </c>
      <c r="Q64" s="236">
        <f>ROUND(E64*P64,2)</f>
        <v>4.55</v>
      </c>
      <c r="R64" s="236" t="s">
        <v>174</v>
      </c>
      <c r="S64" s="236" t="s">
        <v>130</v>
      </c>
      <c r="T64" s="237" t="s">
        <v>131</v>
      </c>
      <c r="U64" s="221">
        <v>0.16</v>
      </c>
      <c r="V64" s="221">
        <f>ROUND(E64*U64,2)</f>
        <v>5.28</v>
      </c>
      <c r="W64" s="221"/>
      <c r="X64" s="221" t="s">
        <v>118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119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19"/>
      <c r="B65" s="220"/>
      <c r="C65" s="249" t="s">
        <v>175</v>
      </c>
      <c r="D65" s="239"/>
      <c r="E65" s="239"/>
      <c r="F65" s="239"/>
      <c r="G65" s="239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133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19"/>
      <c r="B66" s="220"/>
      <c r="C66" s="247" t="s">
        <v>134</v>
      </c>
      <c r="D66" s="222"/>
      <c r="E66" s="223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121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19"/>
      <c r="B67" s="220"/>
      <c r="C67" s="247" t="s">
        <v>178</v>
      </c>
      <c r="D67" s="222"/>
      <c r="E67" s="223">
        <v>15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121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19"/>
      <c r="B68" s="220"/>
      <c r="C68" s="247" t="s">
        <v>136</v>
      </c>
      <c r="D68" s="222"/>
      <c r="E68" s="223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121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9"/>
      <c r="B69" s="220"/>
      <c r="C69" s="247" t="s">
        <v>179</v>
      </c>
      <c r="D69" s="222"/>
      <c r="E69" s="223">
        <v>18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121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19"/>
      <c r="B70" s="220"/>
      <c r="C70" s="248"/>
      <c r="D70" s="238"/>
      <c r="E70" s="238"/>
      <c r="F70" s="238"/>
      <c r="G70" s="238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125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>
      <c r="A71" s="231">
        <v>11</v>
      </c>
      <c r="B71" s="232" t="s">
        <v>180</v>
      </c>
      <c r="C71" s="246" t="s">
        <v>181</v>
      </c>
      <c r="D71" s="233" t="s">
        <v>165</v>
      </c>
      <c r="E71" s="234">
        <v>19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0</v>
      </c>
      <c r="O71" s="236">
        <f>ROUND(E71*N71,2)</f>
        <v>0</v>
      </c>
      <c r="P71" s="236">
        <v>0.11</v>
      </c>
      <c r="Q71" s="236">
        <f>ROUND(E71*P71,2)</f>
        <v>2.09</v>
      </c>
      <c r="R71" s="236" t="s">
        <v>174</v>
      </c>
      <c r="S71" s="236" t="s">
        <v>130</v>
      </c>
      <c r="T71" s="237" t="s">
        <v>131</v>
      </c>
      <c r="U71" s="221">
        <v>0.21029999999999999</v>
      </c>
      <c r="V71" s="221">
        <f>ROUND(E71*U71,2)</f>
        <v>4</v>
      </c>
      <c r="W71" s="221"/>
      <c r="X71" s="221" t="s">
        <v>118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119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19"/>
      <c r="B72" s="220"/>
      <c r="C72" s="247" t="s">
        <v>138</v>
      </c>
      <c r="D72" s="222"/>
      <c r="E72" s="223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121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19"/>
      <c r="B73" s="220"/>
      <c r="C73" s="247" t="s">
        <v>182</v>
      </c>
      <c r="D73" s="222"/>
      <c r="E73" s="223">
        <v>19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121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19"/>
      <c r="B74" s="220"/>
      <c r="C74" s="248"/>
      <c r="D74" s="238"/>
      <c r="E74" s="238"/>
      <c r="F74" s="238"/>
      <c r="G74" s="238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125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>
      <c r="A75" s="231">
        <v>12</v>
      </c>
      <c r="B75" s="232" t="s">
        <v>183</v>
      </c>
      <c r="C75" s="246" t="s">
        <v>184</v>
      </c>
      <c r="D75" s="233" t="s">
        <v>165</v>
      </c>
      <c r="E75" s="234">
        <v>39.380000000000003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0</v>
      </c>
      <c r="O75" s="236">
        <f>ROUND(E75*N75,2)</f>
        <v>0</v>
      </c>
      <c r="P75" s="236">
        <v>0.39600000000000002</v>
      </c>
      <c r="Q75" s="236">
        <f>ROUND(E75*P75,2)</f>
        <v>15.59</v>
      </c>
      <c r="R75" s="236" t="s">
        <v>174</v>
      </c>
      <c r="S75" s="236" t="s">
        <v>130</v>
      </c>
      <c r="T75" s="237" t="s">
        <v>131</v>
      </c>
      <c r="U75" s="221">
        <v>0.59</v>
      </c>
      <c r="V75" s="221">
        <f>ROUND(E75*U75,2)</f>
        <v>23.23</v>
      </c>
      <c r="W75" s="221"/>
      <c r="X75" s="221" t="s">
        <v>118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119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19"/>
      <c r="B76" s="220"/>
      <c r="C76" s="247" t="s">
        <v>134</v>
      </c>
      <c r="D76" s="222"/>
      <c r="E76" s="223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121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19"/>
      <c r="B77" s="220"/>
      <c r="C77" s="247" t="s">
        <v>178</v>
      </c>
      <c r="D77" s="222"/>
      <c r="E77" s="223">
        <v>15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121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19"/>
      <c r="B78" s="220"/>
      <c r="C78" s="247" t="s">
        <v>185</v>
      </c>
      <c r="D78" s="222"/>
      <c r="E78" s="223"/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121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>
      <c r="A79" s="219"/>
      <c r="B79" s="220"/>
      <c r="C79" s="247" t="s">
        <v>177</v>
      </c>
      <c r="D79" s="222"/>
      <c r="E79" s="223">
        <v>6.38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121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>
      <c r="A80" s="219"/>
      <c r="B80" s="220"/>
      <c r="C80" s="247" t="s">
        <v>136</v>
      </c>
      <c r="D80" s="222"/>
      <c r="E80" s="223"/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121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19"/>
      <c r="B81" s="220"/>
      <c r="C81" s="247" t="s">
        <v>179</v>
      </c>
      <c r="D81" s="222"/>
      <c r="E81" s="223">
        <v>18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121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19"/>
      <c r="B82" s="220"/>
      <c r="C82" s="248"/>
      <c r="D82" s="238"/>
      <c r="E82" s="238"/>
      <c r="F82" s="238"/>
      <c r="G82" s="238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125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31">
        <v>13</v>
      </c>
      <c r="B83" s="232" t="s">
        <v>186</v>
      </c>
      <c r="C83" s="246" t="s">
        <v>187</v>
      </c>
      <c r="D83" s="233" t="s">
        <v>188</v>
      </c>
      <c r="E83" s="234">
        <v>19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6">
        <v>0</v>
      </c>
      <c r="O83" s="236">
        <f>ROUND(E83*N83,2)</f>
        <v>0</v>
      </c>
      <c r="P83" s="236">
        <v>0.125</v>
      </c>
      <c r="Q83" s="236">
        <f>ROUND(E83*P83,2)</f>
        <v>2.38</v>
      </c>
      <c r="R83" s="236" t="s">
        <v>174</v>
      </c>
      <c r="S83" s="236" t="s">
        <v>130</v>
      </c>
      <c r="T83" s="237" t="s">
        <v>131</v>
      </c>
      <c r="U83" s="221">
        <v>0.08</v>
      </c>
      <c r="V83" s="221">
        <f>ROUND(E83*U83,2)</f>
        <v>1.52</v>
      </c>
      <c r="W83" s="221"/>
      <c r="X83" s="221" t="s">
        <v>118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119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19"/>
      <c r="B84" s="220"/>
      <c r="C84" s="249" t="s">
        <v>189</v>
      </c>
      <c r="D84" s="239"/>
      <c r="E84" s="239"/>
      <c r="F84" s="239"/>
      <c r="G84" s="239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133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41" t="str">
        <f>C84</f>
        <v>s vybouráním lože, s přemístěním hmot na skládku na vzdálenost do 3 m nebo naložením na dopravní prostředek</v>
      </c>
      <c r="BB84" s="212"/>
      <c r="BC84" s="212"/>
      <c r="BD84" s="212"/>
      <c r="BE84" s="212"/>
      <c r="BF84" s="212"/>
      <c r="BG84" s="212"/>
      <c r="BH84" s="212"/>
    </row>
    <row r="85" spans="1:60" outlineLevel="1">
      <c r="A85" s="219"/>
      <c r="B85" s="220"/>
      <c r="C85" s="247" t="s">
        <v>136</v>
      </c>
      <c r="D85" s="222"/>
      <c r="E85" s="223"/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121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>
      <c r="A86" s="219"/>
      <c r="B86" s="220"/>
      <c r="C86" s="247" t="s">
        <v>190</v>
      </c>
      <c r="D86" s="222"/>
      <c r="E86" s="223">
        <v>19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121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>
      <c r="A87" s="219"/>
      <c r="B87" s="220"/>
      <c r="C87" s="248"/>
      <c r="D87" s="238"/>
      <c r="E87" s="238"/>
      <c r="F87" s="238"/>
      <c r="G87" s="238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125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>
      <c r="A88" s="231">
        <v>14</v>
      </c>
      <c r="B88" s="232" t="s">
        <v>191</v>
      </c>
      <c r="C88" s="246" t="s">
        <v>192</v>
      </c>
      <c r="D88" s="233" t="s">
        <v>128</v>
      </c>
      <c r="E88" s="234">
        <v>4.9779799999999996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0</v>
      </c>
      <c r="O88" s="236">
        <f>ROUND(E88*N88,2)</f>
        <v>0</v>
      </c>
      <c r="P88" s="236">
        <v>2</v>
      </c>
      <c r="Q88" s="236">
        <f>ROUND(E88*P88,2)</f>
        <v>9.9600000000000009</v>
      </c>
      <c r="R88" s="236" t="s">
        <v>193</v>
      </c>
      <c r="S88" s="236" t="s">
        <v>130</v>
      </c>
      <c r="T88" s="237" t="s">
        <v>131</v>
      </c>
      <c r="U88" s="221">
        <v>6.44</v>
      </c>
      <c r="V88" s="221">
        <f>ROUND(E88*U88,2)</f>
        <v>32.06</v>
      </c>
      <c r="W88" s="221"/>
      <c r="X88" s="221" t="s">
        <v>118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119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19"/>
      <c r="B89" s="220"/>
      <c r="C89" s="249" t="s">
        <v>194</v>
      </c>
      <c r="D89" s="239"/>
      <c r="E89" s="239"/>
      <c r="F89" s="239"/>
      <c r="G89" s="239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133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>
      <c r="A90" s="219"/>
      <c r="B90" s="220"/>
      <c r="C90" s="247" t="s">
        <v>195</v>
      </c>
      <c r="D90" s="222"/>
      <c r="E90" s="223"/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121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>
      <c r="A91" s="219"/>
      <c r="B91" s="220"/>
      <c r="C91" s="247" t="s">
        <v>196</v>
      </c>
      <c r="D91" s="222"/>
      <c r="E91" s="223">
        <v>0.19625000000000001</v>
      </c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121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>
      <c r="A92" s="219"/>
      <c r="B92" s="220"/>
      <c r="C92" s="247" t="s">
        <v>197</v>
      </c>
      <c r="D92" s="222"/>
      <c r="E92" s="223"/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121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19"/>
      <c r="B93" s="220"/>
      <c r="C93" s="247" t="s">
        <v>198</v>
      </c>
      <c r="D93" s="222"/>
      <c r="E93" s="223">
        <v>4.65693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121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>
      <c r="A94" s="219"/>
      <c r="B94" s="220"/>
      <c r="C94" s="247" t="s">
        <v>199</v>
      </c>
      <c r="D94" s="222"/>
      <c r="E94" s="223">
        <v>0.12479999999999999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121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>
      <c r="A95" s="219"/>
      <c r="B95" s="220"/>
      <c r="C95" s="248"/>
      <c r="D95" s="238"/>
      <c r="E95" s="238"/>
      <c r="F95" s="238"/>
      <c r="G95" s="238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125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>
      <c r="A96" s="231">
        <v>15</v>
      </c>
      <c r="B96" s="232" t="s">
        <v>200</v>
      </c>
      <c r="C96" s="246" t="s">
        <v>201</v>
      </c>
      <c r="D96" s="233" t="s">
        <v>128</v>
      </c>
      <c r="E96" s="234">
        <v>3.8886400000000001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1.1199999999999999E-3</v>
      </c>
      <c r="O96" s="236">
        <f>ROUND(E96*N96,2)</f>
        <v>0</v>
      </c>
      <c r="P96" s="236">
        <v>2.5</v>
      </c>
      <c r="Q96" s="236">
        <f>ROUND(E96*P96,2)</f>
        <v>9.7200000000000006</v>
      </c>
      <c r="R96" s="236" t="s">
        <v>193</v>
      </c>
      <c r="S96" s="236" t="s">
        <v>130</v>
      </c>
      <c r="T96" s="237" t="s">
        <v>131</v>
      </c>
      <c r="U96" s="221">
        <v>2.605</v>
      </c>
      <c r="V96" s="221">
        <f>ROUND(E96*U96,2)</f>
        <v>10.130000000000001</v>
      </c>
      <c r="W96" s="221"/>
      <c r="X96" s="221" t="s">
        <v>118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119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1">
      <c r="A97" s="219"/>
      <c r="B97" s="220"/>
      <c r="C97" s="249" t="s">
        <v>202</v>
      </c>
      <c r="D97" s="239"/>
      <c r="E97" s="239"/>
      <c r="F97" s="239"/>
      <c r="G97" s="239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133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41" t="str">
        <f>C97</f>
        <v>nebo vybourání otvorů průřezové plochy přes 4 m2 ve zdivu nadzákladovém, včetně pomocného lešení o výšce podlahy do 1900 mm a pro zatížení do 1,5 kPa  (150 kg/m2),</v>
      </c>
      <c r="BB97" s="212"/>
      <c r="BC97" s="212"/>
      <c r="BD97" s="212"/>
      <c r="BE97" s="212"/>
      <c r="BF97" s="212"/>
      <c r="BG97" s="212"/>
      <c r="BH97" s="212"/>
    </row>
    <row r="98" spans="1:60" outlineLevel="1">
      <c r="A98" s="219"/>
      <c r="B98" s="220"/>
      <c r="C98" s="247" t="s">
        <v>203</v>
      </c>
      <c r="D98" s="222"/>
      <c r="E98" s="223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121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19"/>
      <c r="B99" s="220"/>
      <c r="C99" s="247" t="s">
        <v>204</v>
      </c>
      <c r="D99" s="222"/>
      <c r="E99" s="223">
        <v>3.8886400000000001</v>
      </c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121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19"/>
      <c r="B100" s="220"/>
      <c r="C100" s="248"/>
      <c r="D100" s="238"/>
      <c r="E100" s="238"/>
      <c r="F100" s="238"/>
      <c r="G100" s="238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>
      <c r="A101" s="231">
        <v>16</v>
      </c>
      <c r="B101" s="232" t="s">
        <v>205</v>
      </c>
      <c r="C101" s="246" t="s">
        <v>206</v>
      </c>
      <c r="D101" s="233" t="s">
        <v>128</v>
      </c>
      <c r="E101" s="234">
        <v>2.7807900000000001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0</v>
      </c>
      <c r="O101" s="236">
        <f>ROUND(E101*N101,2)</f>
        <v>0</v>
      </c>
      <c r="P101" s="236">
        <v>2.2000000000000002</v>
      </c>
      <c r="Q101" s="236">
        <f>ROUND(E101*P101,2)</f>
        <v>6.12</v>
      </c>
      <c r="R101" s="236" t="s">
        <v>193</v>
      </c>
      <c r="S101" s="236" t="s">
        <v>130</v>
      </c>
      <c r="T101" s="237" t="s">
        <v>131</v>
      </c>
      <c r="U101" s="221">
        <v>4.665</v>
      </c>
      <c r="V101" s="221">
        <f>ROUND(E101*U101,2)</f>
        <v>12.97</v>
      </c>
      <c r="W101" s="221"/>
      <c r="X101" s="221" t="s">
        <v>118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119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19"/>
      <c r="B102" s="220"/>
      <c r="C102" s="247" t="s">
        <v>207</v>
      </c>
      <c r="D102" s="222"/>
      <c r="E102" s="223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121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19"/>
      <c r="B103" s="220"/>
      <c r="C103" s="247" t="s">
        <v>208</v>
      </c>
      <c r="D103" s="222"/>
      <c r="E103" s="223">
        <v>2.7807900000000001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121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>
      <c r="A104" s="219"/>
      <c r="B104" s="220"/>
      <c r="C104" s="248"/>
      <c r="D104" s="238"/>
      <c r="E104" s="238"/>
      <c r="F104" s="238"/>
      <c r="G104" s="238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125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>
      <c r="A105" s="231">
        <v>17</v>
      </c>
      <c r="B105" s="232" t="s">
        <v>209</v>
      </c>
      <c r="C105" s="246" t="s">
        <v>210</v>
      </c>
      <c r="D105" s="233" t="s">
        <v>211</v>
      </c>
      <c r="E105" s="234">
        <v>442.36799999999999</v>
      </c>
      <c r="F105" s="235"/>
      <c r="G105" s="236">
        <f>ROUND(E105*F105,2)</f>
        <v>0</v>
      </c>
      <c r="H105" s="235"/>
      <c r="I105" s="236">
        <f>ROUND(E105*H105,2)</f>
        <v>0</v>
      </c>
      <c r="J105" s="235"/>
      <c r="K105" s="236">
        <f>ROUND(E105*J105,2)</f>
        <v>0</v>
      </c>
      <c r="L105" s="236">
        <v>21</v>
      </c>
      <c r="M105" s="236">
        <f>G105*(1+L105/100)</f>
        <v>0</v>
      </c>
      <c r="N105" s="236">
        <v>5.0000000000000002E-5</v>
      </c>
      <c r="O105" s="236">
        <f>ROUND(E105*N105,2)</f>
        <v>0.02</v>
      </c>
      <c r="P105" s="236">
        <v>1E-3</v>
      </c>
      <c r="Q105" s="236">
        <f>ROUND(E105*P105,2)</f>
        <v>0.44</v>
      </c>
      <c r="R105" s="236" t="s">
        <v>212</v>
      </c>
      <c r="S105" s="236" t="s">
        <v>130</v>
      </c>
      <c r="T105" s="237" t="s">
        <v>131</v>
      </c>
      <c r="U105" s="221">
        <v>3.6999999999999998E-2</v>
      </c>
      <c r="V105" s="221">
        <f>ROUND(E105*U105,2)</f>
        <v>16.37</v>
      </c>
      <c r="W105" s="221"/>
      <c r="X105" s="221" t="s">
        <v>118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119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>
      <c r="A106" s="219"/>
      <c r="B106" s="220"/>
      <c r="C106" s="247" t="s">
        <v>213</v>
      </c>
      <c r="D106" s="222"/>
      <c r="E106" s="223"/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121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>
      <c r="A107" s="219"/>
      <c r="B107" s="220"/>
      <c r="C107" s="247" t="s">
        <v>214</v>
      </c>
      <c r="D107" s="222"/>
      <c r="E107" s="223">
        <v>442.36799999999999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121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>
      <c r="A108" s="219"/>
      <c r="B108" s="220"/>
      <c r="C108" s="248"/>
      <c r="D108" s="238"/>
      <c r="E108" s="238"/>
      <c r="F108" s="238"/>
      <c r="G108" s="238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125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>
      <c r="A109" s="231">
        <v>18</v>
      </c>
      <c r="B109" s="232" t="s">
        <v>215</v>
      </c>
      <c r="C109" s="246" t="s">
        <v>216</v>
      </c>
      <c r="D109" s="233" t="s">
        <v>217</v>
      </c>
      <c r="E109" s="234">
        <v>1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6">
        <v>3.2129999999999999E-2</v>
      </c>
      <c r="O109" s="236">
        <f>ROUND(E109*N109,2)</f>
        <v>0.03</v>
      </c>
      <c r="P109" s="236">
        <v>0.15</v>
      </c>
      <c r="Q109" s="236">
        <f>ROUND(E109*P109,2)</f>
        <v>0.15</v>
      </c>
      <c r="R109" s="236"/>
      <c r="S109" s="236" t="s">
        <v>116</v>
      </c>
      <c r="T109" s="237" t="s">
        <v>117</v>
      </c>
      <c r="U109" s="221">
        <v>1.07</v>
      </c>
      <c r="V109" s="221">
        <f>ROUND(E109*U109,2)</f>
        <v>1.07</v>
      </c>
      <c r="W109" s="221"/>
      <c r="X109" s="221" t="s">
        <v>118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119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>
      <c r="A110" s="219"/>
      <c r="B110" s="220"/>
      <c r="C110" s="251"/>
      <c r="D110" s="242"/>
      <c r="E110" s="242"/>
      <c r="F110" s="242"/>
      <c r="G110" s="242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125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>
      <c r="A111" s="225" t="s">
        <v>111</v>
      </c>
      <c r="B111" s="226" t="s">
        <v>76</v>
      </c>
      <c r="C111" s="245" t="s">
        <v>77</v>
      </c>
      <c r="D111" s="227"/>
      <c r="E111" s="228"/>
      <c r="F111" s="229"/>
      <c r="G111" s="229">
        <f>SUMIF(AG112:AG121,"&lt;&gt;NOR",G112:G121)</f>
        <v>0</v>
      </c>
      <c r="H111" s="229"/>
      <c r="I111" s="229">
        <f>SUM(I112:I121)</f>
        <v>0</v>
      </c>
      <c r="J111" s="229"/>
      <c r="K111" s="229">
        <f>SUM(K112:K121)</f>
        <v>0</v>
      </c>
      <c r="L111" s="229"/>
      <c r="M111" s="229">
        <f>SUM(M112:M121)</f>
        <v>0</v>
      </c>
      <c r="N111" s="229"/>
      <c r="O111" s="229">
        <f>SUM(O112:O121)</f>
        <v>0.1</v>
      </c>
      <c r="P111" s="229"/>
      <c r="Q111" s="229">
        <f>SUM(Q112:Q121)</f>
        <v>51.59</v>
      </c>
      <c r="R111" s="229"/>
      <c r="S111" s="229"/>
      <c r="T111" s="230"/>
      <c r="U111" s="224"/>
      <c r="V111" s="224">
        <f>SUM(V112:V121)</f>
        <v>89.42</v>
      </c>
      <c r="W111" s="224"/>
      <c r="X111" s="224"/>
      <c r="AG111" t="s">
        <v>112</v>
      </c>
    </row>
    <row r="112" spans="1:60" ht="33.75" outlineLevel="1">
      <c r="A112" s="231">
        <v>19</v>
      </c>
      <c r="B112" s="232" t="s">
        <v>218</v>
      </c>
      <c r="C112" s="246" t="s">
        <v>219</v>
      </c>
      <c r="D112" s="233" t="s">
        <v>128</v>
      </c>
      <c r="E112" s="234">
        <v>114.64312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6">
        <v>8.9999999999999998E-4</v>
      </c>
      <c r="O112" s="236">
        <f>ROUND(E112*N112,2)</f>
        <v>0.1</v>
      </c>
      <c r="P112" s="236">
        <v>0.45</v>
      </c>
      <c r="Q112" s="236">
        <f>ROUND(E112*P112,2)</f>
        <v>51.59</v>
      </c>
      <c r="R112" s="236" t="s">
        <v>220</v>
      </c>
      <c r="S112" s="236" t="s">
        <v>130</v>
      </c>
      <c r="T112" s="237" t="s">
        <v>131</v>
      </c>
      <c r="U112" s="221">
        <v>0.78</v>
      </c>
      <c r="V112" s="221">
        <f>ROUND(E112*U112,2)</f>
        <v>89.42</v>
      </c>
      <c r="W112" s="221"/>
      <c r="X112" s="221" t="s">
        <v>118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119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>
      <c r="A113" s="219"/>
      <c r="B113" s="220"/>
      <c r="C113" s="252" t="s">
        <v>221</v>
      </c>
      <c r="D113" s="243"/>
      <c r="E113" s="243"/>
      <c r="F113" s="243"/>
      <c r="G113" s="243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158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19"/>
      <c r="B114" s="220"/>
      <c r="C114" s="247" t="s">
        <v>222</v>
      </c>
      <c r="D114" s="222"/>
      <c r="E114" s="223"/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121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19"/>
      <c r="B115" s="220"/>
      <c r="C115" s="247" t="s">
        <v>223</v>
      </c>
      <c r="D115" s="222"/>
      <c r="E115" s="223">
        <v>53.587519999999998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121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>
      <c r="A116" s="219"/>
      <c r="B116" s="220"/>
      <c r="C116" s="247" t="s">
        <v>224</v>
      </c>
      <c r="D116" s="222"/>
      <c r="E116" s="223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121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>
      <c r="A117" s="219"/>
      <c r="B117" s="220"/>
      <c r="C117" s="247" t="s">
        <v>225</v>
      </c>
      <c r="D117" s="222"/>
      <c r="E117" s="223">
        <v>50.219439999999999</v>
      </c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121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>
      <c r="A118" s="219"/>
      <c r="B118" s="220"/>
      <c r="C118" s="247" t="s">
        <v>226</v>
      </c>
      <c r="D118" s="222"/>
      <c r="E118" s="223">
        <v>6.3612000000000002</v>
      </c>
      <c r="F118" s="221"/>
      <c r="G118" s="22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121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>
      <c r="A119" s="219"/>
      <c r="B119" s="220"/>
      <c r="C119" s="247" t="s">
        <v>227</v>
      </c>
      <c r="D119" s="222"/>
      <c r="E119" s="223">
        <v>3.9869599999999998</v>
      </c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121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>
      <c r="A120" s="219"/>
      <c r="B120" s="220"/>
      <c r="C120" s="247" t="s">
        <v>228</v>
      </c>
      <c r="D120" s="222"/>
      <c r="E120" s="223">
        <v>0.48799999999999999</v>
      </c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121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>
      <c r="A121" s="219"/>
      <c r="B121" s="220"/>
      <c r="C121" s="248"/>
      <c r="D121" s="238"/>
      <c r="E121" s="238"/>
      <c r="F121" s="238"/>
      <c r="G121" s="238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125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>
      <c r="A122" s="225" t="s">
        <v>111</v>
      </c>
      <c r="B122" s="226" t="s">
        <v>78</v>
      </c>
      <c r="C122" s="245" t="s">
        <v>79</v>
      </c>
      <c r="D122" s="227"/>
      <c r="E122" s="228"/>
      <c r="F122" s="229"/>
      <c r="G122" s="229">
        <f>SUMIF(AG123:AG125,"&lt;&gt;NOR",G123:G125)</f>
        <v>0</v>
      </c>
      <c r="H122" s="229"/>
      <c r="I122" s="229">
        <f>SUM(I123:I125)</f>
        <v>0</v>
      </c>
      <c r="J122" s="229"/>
      <c r="K122" s="229">
        <f>SUM(K123:K125)</f>
        <v>0</v>
      </c>
      <c r="L122" s="229"/>
      <c r="M122" s="229">
        <f>SUM(M123:M125)</f>
        <v>0</v>
      </c>
      <c r="N122" s="229"/>
      <c r="O122" s="229">
        <f>SUM(O123:O125)</f>
        <v>0</v>
      </c>
      <c r="P122" s="229"/>
      <c r="Q122" s="229">
        <f>SUM(Q123:Q125)</f>
        <v>0</v>
      </c>
      <c r="R122" s="229"/>
      <c r="S122" s="229"/>
      <c r="T122" s="230"/>
      <c r="U122" s="224"/>
      <c r="V122" s="224">
        <f>SUM(V123:V125)</f>
        <v>0.46</v>
      </c>
      <c r="W122" s="224"/>
      <c r="X122" s="224"/>
      <c r="AG122" t="s">
        <v>112</v>
      </c>
    </row>
    <row r="123" spans="1:60" ht="22.5" outlineLevel="1">
      <c r="A123" s="231">
        <v>20</v>
      </c>
      <c r="B123" s="232" t="s">
        <v>229</v>
      </c>
      <c r="C123" s="246" t="s">
        <v>230</v>
      </c>
      <c r="D123" s="233" t="s">
        <v>231</v>
      </c>
      <c r="E123" s="234">
        <v>0.16178000000000001</v>
      </c>
      <c r="F123" s="235"/>
      <c r="G123" s="236">
        <f>ROUND(E123*F123,2)</f>
        <v>0</v>
      </c>
      <c r="H123" s="235"/>
      <c r="I123" s="236">
        <f>ROUND(E123*H123,2)</f>
        <v>0</v>
      </c>
      <c r="J123" s="235"/>
      <c r="K123" s="236">
        <f>ROUND(E123*J123,2)</f>
        <v>0</v>
      </c>
      <c r="L123" s="236">
        <v>21</v>
      </c>
      <c r="M123" s="236">
        <f>G123*(1+L123/100)</f>
        <v>0</v>
      </c>
      <c r="N123" s="236">
        <v>0</v>
      </c>
      <c r="O123" s="236">
        <f>ROUND(E123*N123,2)</f>
        <v>0</v>
      </c>
      <c r="P123" s="236">
        <v>0</v>
      </c>
      <c r="Q123" s="236">
        <f>ROUND(E123*P123,2)</f>
        <v>0</v>
      </c>
      <c r="R123" s="236" t="s">
        <v>220</v>
      </c>
      <c r="S123" s="236" t="s">
        <v>130</v>
      </c>
      <c r="T123" s="237" t="s">
        <v>131</v>
      </c>
      <c r="U123" s="221">
        <v>2.8719999999999999</v>
      </c>
      <c r="V123" s="221">
        <f>ROUND(E123*U123,2)</f>
        <v>0.46</v>
      </c>
      <c r="W123" s="221"/>
      <c r="X123" s="221" t="s">
        <v>232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233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>
      <c r="A124" s="219"/>
      <c r="B124" s="220"/>
      <c r="C124" s="249" t="s">
        <v>234</v>
      </c>
      <c r="D124" s="239"/>
      <c r="E124" s="239"/>
      <c r="F124" s="239"/>
      <c r="G124" s="239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133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>
      <c r="A125" s="219"/>
      <c r="B125" s="220"/>
      <c r="C125" s="248"/>
      <c r="D125" s="238"/>
      <c r="E125" s="238"/>
      <c r="F125" s="238"/>
      <c r="G125" s="238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125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>
      <c r="A126" s="225" t="s">
        <v>111</v>
      </c>
      <c r="B126" s="226" t="s">
        <v>80</v>
      </c>
      <c r="C126" s="245" t="s">
        <v>81</v>
      </c>
      <c r="D126" s="227"/>
      <c r="E126" s="228"/>
      <c r="F126" s="229"/>
      <c r="G126" s="229">
        <f>SUMIF(AG127:AG137,"&lt;&gt;NOR",G127:G137)</f>
        <v>0</v>
      </c>
      <c r="H126" s="229"/>
      <c r="I126" s="229">
        <f>SUM(I127:I137)</f>
        <v>0</v>
      </c>
      <c r="J126" s="229"/>
      <c r="K126" s="229">
        <f>SUM(K127:K137)</f>
        <v>0</v>
      </c>
      <c r="L126" s="229"/>
      <c r="M126" s="229">
        <f>SUM(M127:M137)</f>
        <v>0</v>
      </c>
      <c r="N126" s="229"/>
      <c r="O126" s="229">
        <f>SUM(O127:O137)</f>
        <v>0</v>
      </c>
      <c r="P126" s="229"/>
      <c r="Q126" s="229">
        <f>SUM(Q127:Q137)</f>
        <v>0</v>
      </c>
      <c r="R126" s="229"/>
      <c r="S126" s="229"/>
      <c r="T126" s="230"/>
      <c r="U126" s="224"/>
      <c r="V126" s="224">
        <f>SUM(V127:V137)</f>
        <v>4.74</v>
      </c>
      <c r="W126" s="224"/>
      <c r="X126" s="224"/>
      <c r="AG126" t="s">
        <v>112</v>
      </c>
    </row>
    <row r="127" spans="1:60" outlineLevel="1">
      <c r="A127" s="231">
        <v>21</v>
      </c>
      <c r="B127" s="232" t="s">
        <v>235</v>
      </c>
      <c r="C127" s="246" t="s">
        <v>236</v>
      </c>
      <c r="D127" s="233" t="s">
        <v>231</v>
      </c>
      <c r="E127" s="234">
        <v>102.95363999999999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6">
        <v>0</v>
      </c>
      <c r="O127" s="236">
        <f>ROUND(E127*N127,2)</f>
        <v>0</v>
      </c>
      <c r="P127" s="236">
        <v>0</v>
      </c>
      <c r="Q127" s="236">
        <f>ROUND(E127*P127,2)</f>
        <v>0</v>
      </c>
      <c r="R127" s="236" t="s">
        <v>220</v>
      </c>
      <c r="S127" s="236" t="s">
        <v>130</v>
      </c>
      <c r="T127" s="237" t="s">
        <v>131</v>
      </c>
      <c r="U127" s="221">
        <v>0.04</v>
      </c>
      <c r="V127" s="221">
        <f>ROUND(E127*U127,2)</f>
        <v>4.12</v>
      </c>
      <c r="W127" s="221"/>
      <c r="X127" s="221" t="s">
        <v>237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238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>
      <c r="A128" s="219"/>
      <c r="B128" s="220"/>
      <c r="C128" s="249" t="s">
        <v>239</v>
      </c>
      <c r="D128" s="239"/>
      <c r="E128" s="239"/>
      <c r="F128" s="239"/>
      <c r="G128" s="239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133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>
      <c r="A129" s="219"/>
      <c r="B129" s="220"/>
      <c r="C129" s="248"/>
      <c r="D129" s="238"/>
      <c r="E129" s="238"/>
      <c r="F129" s="238"/>
      <c r="G129" s="238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125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>
      <c r="A130" s="231">
        <v>22</v>
      </c>
      <c r="B130" s="232" t="s">
        <v>240</v>
      </c>
      <c r="C130" s="246" t="s">
        <v>241</v>
      </c>
      <c r="D130" s="233" t="s">
        <v>231</v>
      </c>
      <c r="E130" s="234">
        <v>1441.3508899999999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6">
        <v>0</v>
      </c>
      <c r="O130" s="236">
        <f>ROUND(E130*N130,2)</f>
        <v>0</v>
      </c>
      <c r="P130" s="236">
        <v>0</v>
      </c>
      <c r="Q130" s="236">
        <f>ROUND(E130*P130,2)</f>
        <v>0</v>
      </c>
      <c r="R130" s="236" t="s">
        <v>220</v>
      </c>
      <c r="S130" s="236" t="s">
        <v>130</v>
      </c>
      <c r="T130" s="237" t="s">
        <v>131</v>
      </c>
      <c r="U130" s="221">
        <v>0</v>
      </c>
      <c r="V130" s="221">
        <f>ROUND(E130*U130,2)</f>
        <v>0</v>
      </c>
      <c r="W130" s="221"/>
      <c r="X130" s="221" t="s">
        <v>237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238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>
      <c r="A131" s="219"/>
      <c r="B131" s="220"/>
      <c r="C131" s="249" t="s">
        <v>239</v>
      </c>
      <c r="D131" s="239"/>
      <c r="E131" s="239"/>
      <c r="F131" s="239"/>
      <c r="G131" s="239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133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>
      <c r="A132" s="219"/>
      <c r="B132" s="220"/>
      <c r="C132" s="248"/>
      <c r="D132" s="238"/>
      <c r="E132" s="238"/>
      <c r="F132" s="238"/>
      <c r="G132" s="238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125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>
      <c r="A133" s="231">
        <v>23</v>
      </c>
      <c r="B133" s="232" t="s">
        <v>242</v>
      </c>
      <c r="C133" s="246" t="s">
        <v>243</v>
      </c>
      <c r="D133" s="233" t="s">
        <v>231</v>
      </c>
      <c r="E133" s="234">
        <v>94.158600000000007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6">
        <v>0</v>
      </c>
      <c r="O133" s="236">
        <f>ROUND(E133*N133,2)</f>
        <v>0</v>
      </c>
      <c r="P133" s="236">
        <v>0</v>
      </c>
      <c r="Q133" s="236">
        <f>ROUND(E133*P133,2)</f>
        <v>0</v>
      </c>
      <c r="R133" s="236" t="s">
        <v>193</v>
      </c>
      <c r="S133" s="236" t="s">
        <v>130</v>
      </c>
      <c r="T133" s="237" t="s">
        <v>131</v>
      </c>
      <c r="U133" s="221">
        <v>0</v>
      </c>
      <c r="V133" s="221">
        <f>ROUND(E133*U133,2)</f>
        <v>0</v>
      </c>
      <c r="W133" s="221"/>
      <c r="X133" s="221" t="s">
        <v>237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238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>
      <c r="A134" s="219"/>
      <c r="B134" s="220"/>
      <c r="C134" s="251"/>
      <c r="D134" s="242"/>
      <c r="E134" s="242"/>
      <c r="F134" s="242"/>
      <c r="G134" s="242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125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>
      <c r="A135" s="231">
        <v>24</v>
      </c>
      <c r="B135" s="232" t="s">
        <v>244</v>
      </c>
      <c r="C135" s="246" t="s">
        <v>245</v>
      </c>
      <c r="D135" s="233" t="s">
        <v>231</v>
      </c>
      <c r="E135" s="234">
        <v>103.47099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21</v>
      </c>
      <c r="M135" s="236">
        <f>G135*(1+L135/100)</f>
        <v>0</v>
      </c>
      <c r="N135" s="236">
        <v>0</v>
      </c>
      <c r="O135" s="236">
        <f>ROUND(E135*N135,2)</f>
        <v>0</v>
      </c>
      <c r="P135" s="236">
        <v>0</v>
      </c>
      <c r="Q135" s="236">
        <f>ROUND(E135*P135,2)</f>
        <v>0</v>
      </c>
      <c r="R135" s="236" t="s">
        <v>220</v>
      </c>
      <c r="S135" s="236" t="s">
        <v>130</v>
      </c>
      <c r="T135" s="237" t="s">
        <v>131</v>
      </c>
      <c r="U135" s="221">
        <v>6.0000000000000001E-3</v>
      </c>
      <c r="V135" s="221">
        <f>ROUND(E135*U135,2)</f>
        <v>0.62</v>
      </c>
      <c r="W135" s="221"/>
      <c r="X135" s="221" t="s">
        <v>237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238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>
      <c r="A136" s="219"/>
      <c r="B136" s="220"/>
      <c r="C136" s="249" t="s">
        <v>246</v>
      </c>
      <c r="D136" s="239"/>
      <c r="E136" s="239"/>
      <c r="F136" s="239"/>
      <c r="G136" s="239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133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>
      <c r="A137" s="219"/>
      <c r="B137" s="220"/>
      <c r="C137" s="248"/>
      <c r="D137" s="238"/>
      <c r="E137" s="238"/>
      <c r="F137" s="238"/>
      <c r="G137" s="238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125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>
      <c r="A138" s="3"/>
      <c r="B138" s="4"/>
      <c r="C138" s="253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98</v>
      </c>
    </row>
    <row r="139" spans="1:60">
      <c r="A139" s="215"/>
      <c r="B139" s="216" t="s">
        <v>29</v>
      </c>
      <c r="C139" s="254"/>
      <c r="D139" s="217"/>
      <c r="E139" s="218"/>
      <c r="F139" s="218"/>
      <c r="G139" s="244">
        <f>G8+G15+G58+G111+G122+G126</f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0</v>
      </c>
      <c r="AG139" t="s">
        <v>247</v>
      </c>
    </row>
    <row r="140" spans="1:60">
      <c r="C140" s="255"/>
      <c r="D140" s="10"/>
      <c r="AG140" t="s">
        <v>248</v>
      </c>
    </row>
    <row r="141" spans="1:60">
      <c r="D141" s="10"/>
    </row>
    <row r="142" spans="1:60">
      <c r="D142" s="10"/>
    </row>
    <row r="143" spans="1:60">
      <c r="D143" s="10"/>
    </row>
    <row r="144" spans="1:60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5C5" sheet="1"/>
  <mergeCells count="44">
    <mergeCell ref="C136:G136"/>
    <mergeCell ref="C137:G137"/>
    <mergeCell ref="C125:G125"/>
    <mergeCell ref="C128:G128"/>
    <mergeCell ref="C129:G129"/>
    <mergeCell ref="C131:G131"/>
    <mergeCell ref="C132:G132"/>
    <mergeCell ref="C134:G134"/>
    <mergeCell ref="C104:G104"/>
    <mergeCell ref="C108:G108"/>
    <mergeCell ref="C110:G110"/>
    <mergeCell ref="C113:G113"/>
    <mergeCell ref="C121:G121"/>
    <mergeCell ref="C124:G124"/>
    <mergeCell ref="C84:G84"/>
    <mergeCell ref="C87:G87"/>
    <mergeCell ref="C89:G89"/>
    <mergeCell ref="C95:G95"/>
    <mergeCell ref="C97:G97"/>
    <mergeCell ref="C100:G100"/>
    <mergeCell ref="C60:G60"/>
    <mergeCell ref="C63:G63"/>
    <mergeCell ref="C65:G65"/>
    <mergeCell ref="C70:G70"/>
    <mergeCell ref="C74:G74"/>
    <mergeCell ref="C82:G82"/>
    <mergeCell ref="C42:G42"/>
    <mergeCell ref="C44:G44"/>
    <mergeCell ref="C45:G45"/>
    <mergeCell ref="C50:G50"/>
    <mergeCell ref="C52:G52"/>
    <mergeCell ref="C57:G57"/>
    <mergeCell ref="C24:G24"/>
    <mergeCell ref="C26:G26"/>
    <mergeCell ref="C28:G28"/>
    <mergeCell ref="C30:G30"/>
    <mergeCell ref="C35:G35"/>
    <mergeCell ref="C39:G39"/>
    <mergeCell ref="A1:G1"/>
    <mergeCell ref="C2:G2"/>
    <mergeCell ref="C3:G3"/>
    <mergeCell ref="C4:G4"/>
    <mergeCell ref="C14:G14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SO.002 SO.002.1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'SO.002 SO.002.1 Pol'!Názvy_tisku</vt:lpstr>
      <vt:lpstr>oadresa</vt:lpstr>
      <vt:lpstr>Stavba!Objednatel</vt:lpstr>
      <vt:lpstr>Stavba!Objekt</vt:lpstr>
      <vt:lpstr>'SO.002 SO.002.1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Pavel Ferebauer</cp:lastModifiedBy>
  <cp:lastPrinted>2019-03-19T12:27:02Z</cp:lastPrinted>
  <dcterms:created xsi:type="dcterms:W3CDTF">2009-04-08T07:15:50Z</dcterms:created>
  <dcterms:modified xsi:type="dcterms:W3CDTF">2020-04-23T09:48:31Z</dcterms:modified>
</cp:coreProperties>
</file>