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JoB\A-Výkresy\2019\19024-Plyn VFU\DPS\"/>
    </mc:Choice>
  </mc:AlternateContent>
  <xr:revisionPtr revIDLastSave="0" documentId="8_{7AC96B80-2126-4594-BC94-AC7663D08777}" xr6:coauthVersionLast="44" xr6:coauthVersionMax="44" xr10:uidLastSave="{00000000-0000-0000-0000-000000000000}"/>
  <bookViews>
    <workbookView xWindow="-57720" yWindow="1155" windowWidth="29040" windowHeight="158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Pol'!$A$1:$U$61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0" i="1" l="1"/>
  <c r="I49" i="1"/>
  <c r="I48" i="1"/>
  <c r="I16" i="1" s="1"/>
  <c r="I47" i="1"/>
  <c r="G39" i="1"/>
  <c r="F39" i="1"/>
  <c r="H39" i="1" s="1"/>
  <c r="H40" i="1" s="1"/>
  <c r="G51" i="12"/>
  <c r="AC51" i="12"/>
  <c r="AD51" i="12"/>
  <c r="BA38" i="12"/>
  <c r="BA36" i="12"/>
  <c r="G9" i="12"/>
  <c r="G8" i="12" s="1"/>
  <c r="I9" i="12"/>
  <c r="I8" i="12" s="1"/>
  <c r="K9" i="12"/>
  <c r="K8" i="12" s="1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O8" i="12" s="1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U18" i="12"/>
  <c r="G19" i="12"/>
  <c r="I19" i="12"/>
  <c r="I18" i="12" s="1"/>
  <c r="K19" i="12"/>
  <c r="K18" i="12" s="1"/>
  <c r="M19" i="12"/>
  <c r="M18" i="12" s="1"/>
  <c r="O19" i="12"/>
  <c r="O18" i="12" s="1"/>
  <c r="Q19" i="12"/>
  <c r="Q18" i="12" s="1"/>
  <c r="U19" i="12"/>
  <c r="G21" i="12"/>
  <c r="G20" i="12" s="1"/>
  <c r="I21" i="12"/>
  <c r="I20" i="12" s="1"/>
  <c r="K21" i="12"/>
  <c r="K20" i="12" s="1"/>
  <c r="M21" i="12"/>
  <c r="O21" i="12"/>
  <c r="Q21" i="12"/>
  <c r="Q20" i="12" s="1"/>
  <c r="U21" i="12"/>
  <c r="U20" i="12" s="1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M26" i="12"/>
  <c r="O26" i="12"/>
  <c r="O20" i="12" s="1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8" i="12"/>
  <c r="G47" i="12" s="1"/>
  <c r="I48" i="12"/>
  <c r="I47" i="12" s="1"/>
  <c r="K48" i="12"/>
  <c r="K47" i="12" s="1"/>
  <c r="O48" i="12"/>
  <c r="O47" i="12" s="1"/>
  <c r="Q48" i="12"/>
  <c r="Q47" i="12" s="1"/>
  <c r="U48" i="12"/>
  <c r="U47" i="12" s="1"/>
  <c r="G49" i="12"/>
  <c r="M49" i="12" s="1"/>
  <c r="I49" i="12"/>
  <c r="K49" i="12"/>
  <c r="O49" i="12"/>
  <c r="Q49" i="12"/>
  <c r="U49" i="12"/>
  <c r="I20" i="1"/>
  <c r="I19" i="1"/>
  <c r="I18" i="1"/>
  <c r="I17" i="1"/>
  <c r="G27" i="1"/>
  <c r="F40" i="1"/>
  <c r="G40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I51" i="1" l="1"/>
  <c r="G28" i="1"/>
  <c r="G23" i="1"/>
  <c r="M20" i="12"/>
  <c r="M48" i="12"/>
  <c r="M47" i="12" s="1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<sst xmlns="http://schemas.openxmlformats.org/spreadsheetml/2006/main" count="290" uniqueCount="158">
  <si>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</si>
  <si>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</si>
  <si>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</si>
  <si>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</si>
  <si>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</si>
  <si>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</si>
  <si>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</si>
  <si>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</si>
  <si>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</si>
  <si>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</si>
  <si>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</si>
  <si>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</si>
  <si>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</si>
  <si>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</si>
  <si>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</si>
  <si>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</si>
  <si>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</si>
  <si>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</si>
  <si>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</si>
  <si>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</si>
  <si>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</si>
  <si>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</si>
  <si>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</si>
  <si>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</si>
  <si>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</si>
  <si>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</si>
  <si>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</si>
  <si>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</si>
  <si>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</si>
  <si>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</si>
  <si>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</si>
  <si>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</si>
  <si>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</si>
  <si>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</si>
  <si>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</si>
  <si>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</si>
  <si>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</si>
  <si>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</si>
  <si>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</si>
  <si>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</si>
  <si>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</si>
  <si>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</si>
  <si>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</si>
  <si>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</si>
  <si>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</si>
  <si>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</si>
  <si>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ÚSTAV BIOLOGIE A CHOROB VOLNĚ ŽIJÍCÍCH ZVÍŘAT,OBJEKT 31, AREÁL VFU BRNO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</si>
  <si>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</si>
  <si>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</si>
  <si>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</si>
  <si>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</si>
  <si>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</si>
  <si>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</si>
  <si>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</si>
  <si>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</si>
  <si>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</si>
  <si>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723</t>
  </si>
  <si>
    <t>Vnitřní plynovod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</si>
  <si>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</si>
  <si>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</si>
  <si>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</si>
  <si>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</si>
  <si>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</si>
  <si>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</si>
  <si>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</si>
  <si>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</si>
  <si>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</si>
  <si>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</si>
  <si>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</si>
  <si>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</si>
  <si>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</si>
  <si>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</si>
  <si>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</si>
  <si>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</si>
  <si>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</si>
  <si>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</si>
  <si>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</si>
  <si>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</si>
  <si>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</si>
  <si>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</si>
  <si>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</si>
  <si>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</si>
  <si>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</si>
  <si>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</si>
  <si>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</si>
  <si>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</si>
  <si>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</si>
  <si>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</si>
  <si>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</si>
  <si>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132101201R01</t>
  </si>
  <si>
    <t>Hloubení rýh šířky do 200 cm do 100 m3,  včetně rozebrání zp.plochy</t>
  </si>
  <si>
    <t>m3</t>
  </si>
  <si>
    <t>POL1_0</t>
  </si>
  <si>
    <t>122201109R01</t>
  </si>
  <si>
    <t xml:space="preserve">Příplatek za lepivost </t>
  </si>
  <si>
    <t>167101101R00</t>
  </si>
  <si>
    <t>Nakládání výkopku z hor.1-4 v množství do 100 m3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</si>
  <si>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</si>
  <si>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</si>
  <si>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</si>
  <si>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</si>
  <si>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151101101R00</t>
  </si>
  <si>
    <t>Pažení a rozepření stěn rýh - příložné - hl.do 2 m</t>
  </si>
  <si>
    <t>m2</t>
  </si>
  <si>
    <t>162701105R00</t>
  </si>
  <si>
    <t>Vodorovné přemístění výkopku z hor.1-4 do 10000 m</t>
  </si>
  <si>
    <t>199000002R00</t>
  </si>
  <si>
    <t>Poplatek za skládku horniny 1- 4</t>
  </si>
  <si>
    <t>451572111RK1</t>
  </si>
  <si>
    <t>Lože pod potrubí z kameniva těženého 0 - 4 mm, kraj Jihomoravský</t>
  </si>
  <si>
    <t>Mimo RTS</t>
  </si>
  <si>
    <t>PE SDR11 dn40</t>
  </si>
  <si>
    <t>m</t>
  </si>
  <si>
    <t>723150303R02</t>
  </si>
  <si>
    <t>Potrubí ocelové hladké černé svařované DN15</t>
  </si>
  <si>
    <t>723150303R01</t>
  </si>
  <si>
    <t>Potrubí ocelové hladké černé svařované DN20</t>
  </si>
  <si>
    <t>723150304R01</t>
  </si>
  <si>
    <t>Potrubí ocelové hladké černé svařované DN25</t>
  </si>
  <si>
    <t>723150305R00</t>
  </si>
  <si>
    <t>Potrubí ocelové hladké černé svařované DN32</t>
  </si>
  <si>
    <t>723190251R00</t>
  </si>
  <si>
    <t>Vyvedení a upevnění plynovodních výpustek DN 15</t>
  </si>
  <si>
    <t>kus</t>
  </si>
  <si>
    <t>Ocelová chránička DN50 800mm</t>
  </si>
  <si>
    <t>ks</t>
  </si>
  <si>
    <t>POL3_0</t>
  </si>
  <si>
    <t>Tlaková zkouška plyn. potrubí</t>
  </si>
  <si>
    <t>Montáž plynovodních armatur, 2 závity, DN15,PN16, dodávka a montáž armatury</t>
  </si>
  <si>
    <t>Montáž plynovodních armatur, 2 závity, DN20,PN16, dodávka a montáž armatury</t>
  </si>
  <si>
    <t>Montáž plynovodních armatur, 2 závity, DN32 PN16, dodávka a montáž armatury</t>
  </si>
  <si>
    <t>PLYN SKŘÍŇ 600x550x250mm</t>
  </si>
  <si>
    <t>Plynoměr G4 250mm s impusním snímačem</t>
  </si>
  <si>
    <t>soubo</t>
  </si>
  <si>
    <t>Nátěr syntet. potrubí do DN 100 mm Z +2x +1x email</t>
  </si>
  <si>
    <t>Provedení nátěrů včetně dodávky barvy a pomocného materiálu</t>
  </si>
  <si>
    <t>POP</t>
  </si>
  <si>
    <t>Nátěr syntetický armatur do DN 100 mm 2x +1x email</t>
  </si>
  <si>
    <t>Napojení na stávající plynovod</t>
  </si>
  <si>
    <t>soubor</t>
  </si>
  <si>
    <t>Přechod ocel plast dn32/DN32</t>
  </si>
  <si>
    <t>Sekání a zapravení drážek 40x70mm, cihla beton</t>
  </si>
  <si>
    <t>Demontáž stávajících instalací, vč. ekologické likvidace</t>
  </si>
  <si>
    <t>hod</t>
  </si>
  <si>
    <t>Zřízení prostupů do průměru 100mm, cihla,žb, beton</t>
  </si>
  <si>
    <t>Dvířka v barvě stěny plastová/ocelová, 150x150 mm pro plyn</t>
  </si>
  <si>
    <t>Protipožární tmel 310ml</t>
  </si>
  <si>
    <t>998723101R00</t>
  </si>
  <si>
    <t>Přesun hmot pro vnitřní plynovod, výšky do 12 m</t>
  </si>
  <si>
    <t>t</t>
  </si>
  <si>
    <t>Systémové uložení potrubí a zařízení</t>
  </si>
  <si>
    <t>kg</t>
  </si>
  <si>
    <t>998767101R00</t>
  </si>
  <si>
    <t>Přesun hmot pro zámečnické konstr.,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</si>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</sst>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7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SUMIF(F47:F50,A16,I47:I50)+SUMIF(F47:F50,"PSU",I47:I50)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SUMIF(F47:F50,A17,I47:I50)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SUMIF(F47:F50,A18,I47:I50)</f>
        <v>0</v>
      </c>
      <c r="J18" s="93"/>
    </row>
    <row r="19" spans="1:10" ht="23.25" customHeight="1" x14ac:dyDescent="0.2">
      <c r="A19" s="193" t="s">
        <v>60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SUMIF(F47:F50,A19,I47:I50)</f>
        <v>0</v>
      </c>
      <c r="J19" s="93"/>
    </row>
    <row r="20" spans="1:10" ht="23.25" customHeight="1" x14ac:dyDescent="0.2">
      <c r="A20" s="193" t="s">
        <v>61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SUMIF(F47:F50,A20,I47:I50)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47</v>
      </c>
      <c r="C39" s="138" t="s">
        <v>46</v>
      </c>
      <c r="D39" s="139"/>
      <c r="E39" s="139"/>
      <c r="F39" s="147">
        <f>'Rozpočet Pol'!AC51</f>
        <v>0</v>
      </c>
      <c r="G39" s="148">
        <f>'Rozpočet Pol'!AD51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50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51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52</v>
      </c>
      <c r="C47" s="175" t="s">
        <v>53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54</v>
      </c>
      <c r="C48" s="165" t="s">
        <v>55</v>
      </c>
      <c r="D48" s="167"/>
      <c r="E48" s="167"/>
      <c r="F48" s="183" t="s">
        <v>23</v>
      </c>
      <c r="G48" s="184"/>
      <c r="H48" s="184"/>
      <c r="I48" s="185">
        <f>'Rozpočet Pol'!G18</f>
        <v>0</v>
      </c>
      <c r="J48" s="185"/>
    </row>
    <row r="49" spans="1:10" ht="25.5" customHeight="1" x14ac:dyDescent="0.2">
      <c r="A49" s="163"/>
      <c r="B49" s="166" t="s">
        <v>56</v>
      </c>
      <c r="C49" s="165" t="s">
        <v>57</v>
      </c>
      <c r="D49" s="167"/>
      <c r="E49" s="167"/>
      <c r="F49" s="183" t="s">
        <v>24</v>
      </c>
      <c r="G49" s="184"/>
      <c r="H49" s="184"/>
      <c r="I49" s="185">
        <f>'Rozpočet Pol'!G20</f>
        <v>0</v>
      </c>
      <c r="J49" s="185"/>
    </row>
    <row r="50" spans="1:10" ht="25.5" customHeight="1" x14ac:dyDescent="0.2">
      <c r="A50" s="163"/>
      <c r="B50" s="177" t="s">
        <v>58</v>
      </c>
      <c r="C50" s="178" t="s">
        <v>59</v>
      </c>
      <c r="D50" s="179"/>
      <c r="E50" s="179"/>
      <c r="F50" s="186" t="s">
        <v>24</v>
      </c>
      <c r="G50" s="187"/>
      <c r="H50" s="187"/>
      <c r="I50" s="188">
        <f>'Rozpočet Pol'!G47</f>
        <v>0</v>
      </c>
      <c r="J50" s="188"/>
    </row>
    <row r="51" spans="1:10" ht="25.5" customHeight="1" x14ac:dyDescent="0.2">
      <c r="A51" s="164"/>
      <c r="B51" s="170" t="s">
        <v>1</v>
      </c>
      <c r="C51" s="170"/>
      <c r="D51" s="171"/>
      <c r="E51" s="171"/>
      <c r="F51" s="189"/>
      <c r="G51" s="190"/>
      <c r="H51" s="190"/>
      <c r="I51" s="191">
        <f>SUM(I47:I50)</f>
        <v>0</v>
      </c>
      <c r="J51" s="191"/>
    </row>
    <row r="52" spans="1:10" x14ac:dyDescent="0.2">
      <c r="F52" s="192"/>
      <c r="G52" s="130"/>
      <c r="H52" s="192"/>
      <c r="I52" s="130"/>
      <c r="J52" s="130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63</v>
      </c>
    </row>
    <row r="2" spans="1:60" ht="24.95" customHeight="1" x14ac:dyDescent="0.2">
      <c r="A2" s="202" t="s">
        <v>62</v>
      </c>
      <c r="B2" s="196"/>
      <c r="C2" s="197" t="s">
        <v>46</v>
      </c>
      <c r="D2" s="198"/>
      <c r="E2" s="198"/>
      <c r="F2" s="198"/>
      <c r="G2" s="204"/>
      <c r="AE2" t="s">
        <v>64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65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66</v>
      </c>
    </row>
    <row r="5" spans="1:60" hidden="1" x14ac:dyDescent="0.2">
      <c r="A5" s="206" t="s">
        <v>67</v>
      </c>
      <c r="B5" s="207"/>
      <c r="C5" s="208"/>
      <c r="D5" s="209"/>
      <c r="E5" s="209"/>
      <c r="F5" s="209"/>
      <c r="G5" s="210"/>
      <c r="AE5" t="s">
        <v>68</v>
      </c>
    </row>
    <row r="7" spans="1:60" ht="38.25" x14ac:dyDescent="0.2">
      <c r="A7" s="216" t="s">
        <v>69</v>
      </c>
      <c r="B7" s="217" t="s">
        <v>70</v>
      </c>
      <c r="C7" s="217" t="s">
        <v>71</v>
      </c>
      <c r="D7" s="216" t="s">
        <v>72</v>
      </c>
      <c r="E7" s="216" t="s">
        <v>73</v>
      </c>
      <c r="F7" s="211" t="s">
        <v>74</v>
      </c>
      <c r="G7" s="235" t="s">
        <v>28</v>
      </c>
      <c r="H7" s="236" t="s">
        <v>29</v>
      </c>
      <c r="I7" s="236" t="s">
        <v>75</v>
      </c>
      <c r="J7" s="236" t="s">
        <v>30</v>
      </c>
      <c r="K7" s="236" t="s">
        <v>76</v>
      </c>
      <c r="L7" s="236" t="s">
        <v>77</v>
      </c>
      <c r="M7" s="236" t="s">
        <v>78</v>
      </c>
      <c r="N7" s="236" t="s">
        <v>79</v>
      </c>
      <c r="O7" s="236" t="s">
        <v>80</v>
      </c>
      <c r="P7" s="236" t="s">
        <v>81</v>
      </c>
      <c r="Q7" s="236" t="s">
        <v>82</v>
      </c>
      <c r="R7" s="236" t="s">
        <v>83</v>
      </c>
      <c r="S7" s="236" t="s">
        <v>84</v>
      </c>
      <c r="T7" s="236" t="s">
        <v>85</v>
      </c>
      <c r="U7" s="219" t="s">
        <v>86</v>
      </c>
    </row>
    <row r="8" spans="1:60" x14ac:dyDescent="0.2">
      <c r="A8" s="237" t="s">
        <v>87</v>
      </c>
      <c r="B8" s="238" t="s">
        <v>52</v>
      </c>
      <c r="C8" s="239" t="s">
        <v>53</v>
      </c>
      <c r="D8" s="218"/>
      <c r="E8" s="240"/>
      <c r="F8" s="241"/>
      <c r="G8" s="241">
        <f>SUMIF(AE9:AE17,"&lt;&gt;NOR",G9:G17)</f>
        <v>0</v>
      </c>
      <c r="H8" s="241"/>
      <c r="I8" s="241">
        <f>SUM(I9:I17)</f>
        <v>0</v>
      </c>
      <c r="J8" s="241"/>
      <c r="K8" s="241">
        <f>SUM(K9:K17)</f>
        <v>0</v>
      </c>
      <c r="L8" s="241"/>
      <c r="M8" s="241">
        <f>SUM(M9:M17)</f>
        <v>0</v>
      </c>
      <c r="N8" s="218"/>
      <c r="O8" s="218">
        <f>SUM(O9:O17)</f>
        <v>6.0113799999999999</v>
      </c>
      <c r="P8" s="218"/>
      <c r="Q8" s="218">
        <f>SUM(Q9:Q17)</f>
        <v>0</v>
      </c>
      <c r="R8" s="218"/>
      <c r="S8" s="218"/>
      <c r="T8" s="237"/>
      <c r="U8" s="218">
        <f>SUM(U9:U17)</f>
        <v>25.43</v>
      </c>
      <c r="AE8" t="s">
        <v>88</v>
      </c>
    </row>
    <row r="9" spans="1:60" ht="22.5" outlineLevel="1" x14ac:dyDescent="0.2">
      <c r="A9" s="213">
        <v>1</v>
      </c>
      <c r="B9" s="220" t="s">
        <v>89</v>
      </c>
      <c r="C9" s="263" t="s">
        <v>90</v>
      </c>
      <c r="D9" s="222" t="s">
        <v>91</v>
      </c>
      <c r="E9" s="227">
        <v>13.9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</v>
      </c>
      <c r="U9" s="222">
        <f>ROUND(E9*T9,2)</f>
        <v>0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92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20" t="s">
        <v>93</v>
      </c>
      <c r="C10" s="263" t="s">
        <v>94</v>
      </c>
      <c r="D10" s="222" t="s">
        <v>91</v>
      </c>
      <c r="E10" s="227">
        <v>6.95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21</v>
      </c>
      <c r="M10" s="231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5.8000000000000003E-2</v>
      </c>
      <c r="U10" s="222">
        <f>ROUND(E10*T10,2)</f>
        <v>0.4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92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20" t="s">
        <v>95</v>
      </c>
      <c r="C11" s="263" t="s">
        <v>96</v>
      </c>
      <c r="D11" s="222" t="s">
        <v>91</v>
      </c>
      <c r="E11" s="227">
        <v>4.4000000000000004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0.65200000000000002</v>
      </c>
      <c r="U11" s="222">
        <f>ROUND(E11*T11,2)</f>
        <v>2.87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92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20" t="s">
        <v>97</v>
      </c>
      <c r="C12" s="263" t="s">
        <v>98</v>
      </c>
      <c r="D12" s="222" t="s">
        <v>91</v>
      </c>
      <c r="E12" s="227">
        <v>9.5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0.20200000000000001</v>
      </c>
      <c r="U12" s="222">
        <f>ROUND(E12*T12,2)</f>
        <v>1.92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92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5</v>
      </c>
      <c r="B13" s="220" t="s">
        <v>99</v>
      </c>
      <c r="C13" s="263" t="s">
        <v>100</v>
      </c>
      <c r="D13" s="222" t="s">
        <v>91</v>
      </c>
      <c r="E13" s="227">
        <v>3.5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22">
        <v>1.7</v>
      </c>
      <c r="O13" s="222">
        <f>ROUND(E13*N13,5)</f>
        <v>5.95</v>
      </c>
      <c r="P13" s="222">
        <v>0</v>
      </c>
      <c r="Q13" s="222">
        <f>ROUND(E13*P13,5)</f>
        <v>0</v>
      </c>
      <c r="R13" s="222"/>
      <c r="S13" s="222"/>
      <c r="T13" s="223">
        <v>1.587</v>
      </c>
      <c r="U13" s="222">
        <f>ROUND(E13*T13,2)</f>
        <v>5.55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92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20" t="s">
        <v>101</v>
      </c>
      <c r="C14" s="263" t="s">
        <v>102</v>
      </c>
      <c r="D14" s="222" t="s">
        <v>103</v>
      </c>
      <c r="E14" s="227">
        <v>31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22">
        <v>9.8999999999999999E-4</v>
      </c>
      <c r="O14" s="222">
        <f>ROUND(E14*N14,5)</f>
        <v>3.0689999999999999E-2</v>
      </c>
      <c r="P14" s="222">
        <v>0</v>
      </c>
      <c r="Q14" s="222">
        <f>ROUND(E14*P14,5)</f>
        <v>0</v>
      </c>
      <c r="R14" s="222"/>
      <c r="S14" s="222"/>
      <c r="T14" s="223">
        <v>0.23599999999999999</v>
      </c>
      <c r="U14" s="222">
        <f>ROUND(E14*T14,2)</f>
        <v>7.32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92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7</v>
      </c>
      <c r="B15" s="220" t="s">
        <v>101</v>
      </c>
      <c r="C15" s="263" t="s">
        <v>102</v>
      </c>
      <c r="D15" s="222" t="s">
        <v>103</v>
      </c>
      <c r="E15" s="227">
        <v>31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22">
        <v>9.8999999999999999E-4</v>
      </c>
      <c r="O15" s="222">
        <f>ROUND(E15*N15,5)</f>
        <v>3.0689999999999999E-2</v>
      </c>
      <c r="P15" s="222">
        <v>0</v>
      </c>
      <c r="Q15" s="222">
        <f>ROUND(E15*P15,5)</f>
        <v>0</v>
      </c>
      <c r="R15" s="222"/>
      <c r="S15" s="222"/>
      <c r="T15" s="223">
        <v>0.23599999999999999</v>
      </c>
      <c r="U15" s="222">
        <f>ROUND(E15*T15,2)</f>
        <v>7.32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92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8</v>
      </c>
      <c r="B16" s="220" t="s">
        <v>104</v>
      </c>
      <c r="C16" s="263" t="s">
        <v>105</v>
      </c>
      <c r="D16" s="222" t="s">
        <v>91</v>
      </c>
      <c r="E16" s="227">
        <v>4.4000000000000004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1.0999999999999999E-2</v>
      </c>
      <c r="U16" s="222">
        <f>ROUND(E16*T16,2)</f>
        <v>0.05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92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9</v>
      </c>
      <c r="B17" s="220" t="s">
        <v>106</v>
      </c>
      <c r="C17" s="263" t="s">
        <v>107</v>
      </c>
      <c r="D17" s="222" t="s">
        <v>91</v>
      </c>
      <c r="E17" s="227">
        <v>4.4000000000000004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92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14" t="s">
        <v>87</v>
      </c>
      <c r="B18" s="221" t="s">
        <v>54</v>
      </c>
      <c r="C18" s="264" t="s">
        <v>55</v>
      </c>
      <c r="D18" s="224"/>
      <c r="E18" s="228"/>
      <c r="F18" s="232"/>
      <c r="G18" s="232">
        <f>SUMIF(AE19:AE19,"&lt;&gt;NOR",G19:G19)</f>
        <v>0</v>
      </c>
      <c r="H18" s="232"/>
      <c r="I18" s="232">
        <f>SUM(I19:I19)</f>
        <v>0</v>
      </c>
      <c r="J18" s="232"/>
      <c r="K18" s="232">
        <f>SUM(K19:K19)</f>
        <v>0</v>
      </c>
      <c r="L18" s="232"/>
      <c r="M18" s="232">
        <f>SUM(M19:M19)</f>
        <v>0</v>
      </c>
      <c r="N18" s="224"/>
      <c r="O18" s="224">
        <f>SUM(O19:O19)</f>
        <v>1.7016899999999999</v>
      </c>
      <c r="P18" s="224"/>
      <c r="Q18" s="224">
        <f>SUM(Q19:Q19)</f>
        <v>0</v>
      </c>
      <c r="R18" s="224"/>
      <c r="S18" s="224"/>
      <c r="T18" s="225"/>
      <c r="U18" s="224">
        <f>SUM(U19:U19)</f>
        <v>1.53</v>
      </c>
      <c r="AE18" t="s">
        <v>88</v>
      </c>
    </row>
    <row r="19" spans="1:60" ht="22.5" outlineLevel="1" x14ac:dyDescent="0.2">
      <c r="A19" s="213">
        <v>10</v>
      </c>
      <c r="B19" s="220" t="s">
        <v>108</v>
      </c>
      <c r="C19" s="263" t="s">
        <v>109</v>
      </c>
      <c r="D19" s="222" t="s">
        <v>91</v>
      </c>
      <c r="E19" s="227">
        <v>0.9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22">
        <v>1.8907700000000001</v>
      </c>
      <c r="O19" s="222">
        <f>ROUND(E19*N19,5)</f>
        <v>1.7016899999999999</v>
      </c>
      <c r="P19" s="222">
        <v>0</v>
      </c>
      <c r="Q19" s="222">
        <f>ROUND(E19*P19,5)</f>
        <v>0</v>
      </c>
      <c r="R19" s="222"/>
      <c r="S19" s="222"/>
      <c r="T19" s="223">
        <v>1.6950000000000001</v>
      </c>
      <c r="U19" s="222">
        <f>ROUND(E19*T19,2)</f>
        <v>1.53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92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87</v>
      </c>
      <c r="B20" s="221" t="s">
        <v>56</v>
      </c>
      <c r="C20" s="264" t="s">
        <v>57</v>
      </c>
      <c r="D20" s="224"/>
      <c r="E20" s="228"/>
      <c r="F20" s="232"/>
      <c r="G20" s="232">
        <f>SUMIF(AE21:AE46,"&lt;&gt;NOR",G21:G46)</f>
        <v>0</v>
      </c>
      <c r="H20" s="232"/>
      <c r="I20" s="232">
        <f>SUM(I21:I46)</f>
        <v>0</v>
      </c>
      <c r="J20" s="232"/>
      <c r="K20" s="232">
        <f>SUM(K21:K46)</f>
        <v>0</v>
      </c>
      <c r="L20" s="232"/>
      <c r="M20" s="232">
        <f>SUM(M21:M46)</f>
        <v>0</v>
      </c>
      <c r="N20" s="224"/>
      <c r="O20" s="224">
        <f>SUM(O21:O46)</f>
        <v>0.74669999999999981</v>
      </c>
      <c r="P20" s="224"/>
      <c r="Q20" s="224">
        <f>SUM(Q21:Q46)</f>
        <v>0</v>
      </c>
      <c r="R20" s="224"/>
      <c r="S20" s="224"/>
      <c r="T20" s="225"/>
      <c r="U20" s="224">
        <f>SUM(U21:U46)</f>
        <v>63.46</v>
      </c>
      <c r="AE20" t="s">
        <v>88</v>
      </c>
    </row>
    <row r="21" spans="1:60" outlineLevel="1" x14ac:dyDescent="0.2">
      <c r="A21" s="213">
        <v>11</v>
      </c>
      <c r="B21" s="220" t="s">
        <v>110</v>
      </c>
      <c r="C21" s="263" t="s">
        <v>111</v>
      </c>
      <c r="D21" s="222" t="s">
        <v>112</v>
      </c>
      <c r="E21" s="227">
        <v>22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92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12</v>
      </c>
      <c r="B22" s="220" t="s">
        <v>113</v>
      </c>
      <c r="C22" s="263" t="s">
        <v>114</v>
      </c>
      <c r="D22" s="222" t="s">
        <v>112</v>
      </c>
      <c r="E22" s="227">
        <v>76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22">
        <v>5.8500000000000002E-3</v>
      </c>
      <c r="O22" s="222">
        <f>ROUND(E22*N22,5)</f>
        <v>0.4446</v>
      </c>
      <c r="P22" s="222">
        <v>0</v>
      </c>
      <c r="Q22" s="222">
        <f>ROUND(E22*P22,5)</f>
        <v>0</v>
      </c>
      <c r="R22" s="222"/>
      <c r="S22" s="222"/>
      <c r="T22" s="223">
        <v>0.46100000000000002</v>
      </c>
      <c r="U22" s="222">
        <f>ROUND(E22*T22,2)</f>
        <v>35.04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92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13</v>
      </c>
      <c r="B23" s="220" t="s">
        <v>115</v>
      </c>
      <c r="C23" s="263" t="s">
        <v>116</v>
      </c>
      <c r="D23" s="222" t="s">
        <v>112</v>
      </c>
      <c r="E23" s="227">
        <v>19.5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22">
        <v>5.8700000000000002E-3</v>
      </c>
      <c r="O23" s="222">
        <f>ROUND(E23*N23,5)</f>
        <v>0.11447</v>
      </c>
      <c r="P23" s="222">
        <v>0</v>
      </c>
      <c r="Q23" s="222">
        <f>ROUND(E23*P23,5)</f>
        <v>0</v>
      </c>
      <c r="R23" s="222"/>
      <c r="S23" s="222"/>
      <c r="T23" s="223">
        <v>0.46</v>
      </c>
      <c r="U23" s="222">
        <f>ROUND(E23*T23,2)</f>
        <v>8.9700000000000006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92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14</v>
      </c>
      <c r="B24" s="220" t="s">
        <v>117</v>
      </c>
      <c r="C24" s="263" t="s">
        <v>118</v>
      </c>
      <c r="D24" s="222" t="s">
        <v>112</v>
      </c>
      <c r="E24" s="227">
        <v>3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22">
        <v>7.3699999999999998E-3</v>
      </c>
      <c r="O24" s="222">
        <f>ROUND(E24*N24,5)</f>
        <v>2.2110000000000001E-2</v>
      </c>
      <c r="P24" s="222">
        <v>0</v>
      </c>
      <c r="Q24" s="222">
        <f>ROUND(E24*P24,5)</f>
        <v>0</v>
      </c>
      <c r="R24" s="222"/>
      <c r="S24" s="222"/>
      <c r="T24" s="223">
        <v>0.47599999999999998</v>
      </c>
      <c r="U24" s="222">
        <f>ROUND(E24*T24,2)</f>
        <v>1.43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92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15</v>
      </c>
      <c r="B25" s="220" t="s">
        <v>119</v>
      </c>
      <c r="C25" s="263" t="s">
        <v>120</v>
      </c>
      <c r="D25" s="222" t="s">
        <v>112</v>
      </c>
      <c r="E25" s="227">
        <v>20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22">
        <v>7.8200000000000006E-3</v>
      </c>
      <c r="O25" s="222">
        <f>ROUND(E25*N25,5)</f>
        <v>0.15640000000000001</v>
      </c>
      <c r="P25" s="222">
        <v>0</v>
      </c>
      <c r="Q25" s="222">
        <f>ROUND(E25*P25,5)</f>
        <v>0</v>
      </c>
      <c r="R25" s="222"/>
      <c r="S25" s="222"/>
      <c r="T25" s="223">
        <v>0.502</v>
      </c>
      <c r="U25" s="222">
        <f>ROUND(E25*T25,2)</f>
        <v>10.039999999999999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92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16</v>
      </c>
      <c r="B26" s="220" t="s">
        <v>121</v>
      </c>
      <c r="C26" s="263" t="s">
        <v>122</v>
      </c>
      <c r="D26" s="222" t="s">
        <v>123</v>
      </c>
      <c r="E26" s="227">
        <v>9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22">
        <v>9.6000000000000002E-4</v>
      </c>
      <c r="O26" s="222">
        <f>ROUND(E26*N26,5)</f>
        <v>8.6400000000000001E-3</v>
      </c>
      <c r="P26" s="222">
        <v>0</v>
      </c>
      <c r="Q26" s="222">
        <f>ROUND(E26*P26,5)</f>
        <v>0</v>
      </c>
      <c r="R26" s="222"/>
      <c r="S26" s="222"/>
      <c r="T26" s="223">
        <v>0.42</v>
      </c>
      <c r="U26" s="222">
        <f>ROUND(E26*T26,2)</f>
        <v>3.78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92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17</v>
      </c>
      <c r="B27" s="220" t="s">
        <v>110</v>
      </c>
      <c r="C27" s="263" t="s">
        <v>124</v>
      </c>
      <c r="D27" s="222" t="s">
        <v>125</v>
      </c>
      <c r="E27" s="227">
        <v>1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126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18</v>
      </c>
      <c r="B28" s="220" t="s">
        <v>110</v>
      </c>
      <c r="C28" s="263" t="s">
        <v>124</v>
      </c>
      <c r="D28" s="222" t="s">
        <v>125</v>
      </c>
      <c r="E28" s="227">
        <v>1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92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19</v>
      </c>
      <c r="B29" s="220" t="s">
        <v>110</v>
      </c>
      <c r="C29" s="263" t="s">
        <v>127</v>
      </c>
      <c r="D29" s="222" t="s">
        <v>112</v>
      </c>
      <c r="E29" s="227">
        <v>163.5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126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3">
        <v>20</v>
      </c>
      <c r="B30" s="220" t="s">
        <v>110</v>
      </c>
      <c r="C30" s="263" t="s">
        <v>128</v>
      </c>
      <c r="D30" s="222" t="s">
        <v>123</v>
      </c>
      <c r="E30" s="227">
        <v>13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22">
        <v>3.0000000000000001E-5</v>
      </c>
      <c r="O30" s="222">
        <f>ROUND(E30*N30,5)</f>
        <v>3.8999999999999999E-4</v>
      </c>
      <c r="P30" s="222">
        <v>0</v>
      </c>
      <c r="Q30" s="222">
        <f>ROUND(E30*P30,5)</f>
        <v>0</v>
      </c>
      <c r="R30" s="222"/>
      <c r="S30" s="222"/>
      <c r="T30" s="223">
        <v>0.17</v>
      </c>
      <c r="U30" s="222">
        <f>ROUND(E30*T30,2)</f>
        <v>2.21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92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13">
        <v>21</v>
      </c>
      <c r="B31" s="220" t="s">
        <v>110</v>
      </c>
      <c r="C31" s="263" t="s">
        <v>129</v>
      </c>
      <c r="D31" s="222" t="s">
        <v>123</v>
      </c>
      <c r="E31" s="227">
        <v>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22">
        <v>3.0000000000000001E-5</v>
      </c>
      <c r="O31" s="222">
        <f>ROUND(E31*N31,5)</f>
        <v>3.0000000000000001E-5</v>
      </c>
      <c r="P31" s="222">
        <v>0</v>
      </c>
      <c r="Q31" s="222">
        <f>ROUND(E31*P31,5)</f>
        <v>0</v>
      </c>
      <c r="R31" s="222"/>
      <c r="S31" s="222"/>
      <c r="T31" s="223">
        <v>0.17</v>
      </c>
      <c r="U31" s="222">
        <f>ROUND(E31*T31,2)</f>
        <v>0.17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3">
        <v>22</v>
      </c>
      <c r="B32" s="220" t="s">
        <v>110</v>
      </c>
      <c r="C32" s="263" t="s">
        <v>130</v>
      </c>
      <c r="D32" s="222" t="s">
        <v>123</v>
      </c>
      <c r="E32" s="227">
        <v>2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22">
        <v>3.0000000000000001E-5</v>
      </c>
      <c r="O32" s="222">
        <f>ROUND(E32*N32,5)</f>
        <v>6.0000000000000002E-5</v>
      </c>
      <c r="P32" s="222">
        <v>0</v>
      </c>
      <c r="Q32" s="222">
        <f>ROUND(E32*P32,5)</f>
        <v>0</v>
      </c>
      <c r="R32" s="222"/>
      <c r="S32" s="222"/>
      <c r="T32" s="223">
        <v>0.42</v>
      </c>
      <c r="U32" s="222">
        <f>ROUND(E32*T32,2)</f>
        <v>0.84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92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23</v>
      </c>
      <c r="B33" s="220" t="s">
        <v>110</v>
      </c>
      <c r="C33" s="263" t="s">
        <v>131</v>
      </c>
      <c r="D33" s="222" t="s">
        <v>125</v>
      </c>
      <c r="E33" s="227">
        <v>1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24</v>
      </c>
      <c r="B34" s="220" t="s">
        <v>110</v>
      </c>
      <c r="C34" s="263" t="s">
        <v>132</v>
      </c>
      <c r="D34" s="222" t="s">
        <v>133</v>
      </c>
      <c r="E34" s="227">
        <v>1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92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25</v>
      </c>
      <c r="B35" s="220" t="s">
        <v>110</v>
      </c>
      <c r="C35" s="263" t="s">
        <v>134</v>
      </c>
      <c r="D35" s="222" t="s">
        <v>112</v>
      </c>
      <c r="E35" s="227">
        <v>163.5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126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5" t="s">
        <v>135</v>
      </c>
      <c r="D36" s="226"/>
      <c r="E36" s="229"/>
      <c r="F36" s="233"/>
      <c r="G36" s="234"/>
      <c r="H36" s="231"/>
      <c r="I36" s="231"/>
      <c r="J36" s="231"/>
      <c r="K36" s="231"/>
      <c r="L36" s="231"/>
      <c r="M36" s="231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136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5" t="str">
        <f>C36</f>
        <v>Provedení nátěrů včetně dodávky barvy a pomocného materiálu</v>
      </c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20" t="s">
        <v>110</v>
      </c>
      <c r="C37" s="263" t="s">
        <v>137</v>
      </c>
      <c r="D37" s="222" t="s">
        <v>125</v>
      </c>
      <c r="E37" s="227">
        <v>16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126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20"/>
      <c r="C38" s="265" t="s">
        <v>135</v>
      </c>
      <c r="D38" s="226"/>
      <c r="E38" s="229"/>
      <c r="F38" s="233"/>
      <c r="G38" s="234"/>
      <c r="H38" s="231"/>
      <c r="I38" s="231"/>
      <c r="J38" s="231"/>
      <c r="K38" s="231"/>
      <c r="L38" s="231"/>
      <c r="M38" s="231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136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5" t="str">
        <f>C38</f>
        <v>Provedení nátěrů včetně dodávky barvy a pomocného materiálu</v>
      </c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27</v>
      </c>
      <c r="B39" s="220" t="s">
        <v>110</v>
      </c>
      <c r="C39" s="263" t="s">
        <v>138</v>
      </c>
      <c r="D39" s="222" t="s">
        <v>139</v>
      </c>
      <c r="E39" s="227">
        <v>1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92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28</v>
      </c>
      <c r="B40" s="220" t="s">
        <v>110</v>
      </c>
      <c r="C40" s="263" t="s">
        <v>140</v>
      </c>
      <c r="D40" s="222" t="s">
        <v>125</v>
      </c>
      <c r="E40" s="227">
        <v>1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92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29</v>
      </c>
      <c r="B41" s="220" t="s">
        <v>110</v>
      </c>
      <c r="C41" s="263" t="s">
        <v>141</v>
      </c>
      <c r="D41" s="222" t="s">
        <v>112</v>
      </c>
      <c r="E41" s="227">
        <v>36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92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13">
        <v>30</v>
      </c>
      <c r="B42" s="220" t="s">
        <v>110</v>
      </c>
      <c r="C42" s="263" t="s">
        <v>142</v>
      </c>
      <c r="D42" s="222" t="s">
        <v>143</v>
      </c>
      <c r="E42" s="227">
        <v>36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92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31</v>
      </c>
      <c r="B43" s="220" t="s">
        <v>110</v>
      </c>
      <c r="C43" s="263" t="s">
        <v>144</v>
      </c>
      <c r="D43" s="222" t="s">
        <v>125</v>
      </c>
      <c r="E43" s="227">
        <v>4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</v>
      </c>
      <c r="U43" s="222">
        <f>ROUND(E43*T43,2)</f>
        <v>0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92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13">
        <v>32</v>
      </c>
      <c r="B44" s="220" t="s">
        <v>110</v>
      </c>
      <c r="C44" s="263" t="s">
        <v>145</v>
      </c>
      <c r="D44" s="222" t="s">
        <v>125</v>
      </c>
      <c r="E44" s="227">
        <v>3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92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33</v>
      </c>
      <c r="B45" s="220" t="s">
        <v>110</v>
      </c>
      <c r="C45" s="263" t="s">
        <v>146</v>
      </c>
      <c r="D45" s="222" t="s">
        <v>125</v>
      </c>
      <c r="E45" s="227">
        <v>3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92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34</v>
      </c>
      <c r="B46" s="220" t="s">
        <v>147</v>
      </c>
      <c r="C46" s="263" t="s">
        <v>148</v>
      </c>
      <c r="D46" s="222" t="s">
        <v>149</v>
      </c>
      <c r="E46" s="227">
        <v>0.74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1.33</v>
      </c>
      <c r="U46" s="222">
        <f>ROUND(E46*T46,2)</f>
        <v>0.98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92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14" t="s">
        <v>87</v>
      </c>
      <c r="B47" s="221" t="s">
        <v>58</v>
      </c>
      <c r="C47" s="264" t="s">
        <v>59</v>
      </c>
      <c r="D47" s="224"/>
      <c r="E47" s="228"/>
      <c r="F47" s="232"/>
      <c r="G47" s="232">
        <f>SUMIF(AE48:AE49,"&lt;&gt;NOR",G48:G49)</f>
        <v>0</v>
      </c>
      <c r="H47" s="232"/>
      <c r="I47" s="232">
        <f>SUM(I48:I49)</f>
        <v>0</v>
      </c>
      <c r="J47" s="232"/>
      <c r="K47" s="232">
        <f>SUM(K48:K49)</f>
        <v>0</v>
      </c>
      <c r="L47" s="232"/>
      <c r="M47" s="232">
        <f>SUM(M48:M49)</f>
        <v>0</v>
      </c>
      <c r="N47" s="224"/>
      <c r="O47" s="224">
        <f>SUM(O48:O49)</f>
        <v>7.3999999999999996E-2</v>
      </c>
      <c r="P47" s="224"/>
      <c r="Q47" s="224">
        <f>SUM(Q48:Q49)</f>
        <v>0</v>
      </c>
      <c r="R47" s="224"/>
      <c r="S47" s="224"/>
      <c r="T47" s="225"/>
      <c r="U47" s="224">
        <f>SUM(U48:U49)</f>
        <v>22.45</v>
      </c>
      <c r="AE47" t="s">
        <v>88</v>
      </c>
    </row>
    <row r="48" spans="1:60" outlineLevel="1" x14ac:dyDescent="0.2">
      <c r="A48" s="213">
        <v>35</v>
      </c>
      <c r="B48" s="220" t="s">
        <v>110</v>
      </c>
      <c r="C48" s="263" t="s">
        <v>150</v>
      </c>
      <c r="D48" s="222" t="s">
        <v>151</v>
      </c>
      <c r="E48" s="227">
        <v>74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22">
        <v>1E-3</v>
      </c>
      <c r="O48" s="222">
        <f>ROUND(E48*N48,5)</f>
        <v>7.3999999999999996E-2</v>
      </c>
      <c r="P48" s="222">
        <v>0</v>
      </c>
      <c r="Q48" s="222">
        <f>ROUND(E48*P48,5)</f>
        <v>0</v>
      </c>
      <c r="R48" s="222"/>
      <c r="S48" s="222"/>
      <c r="T48" s="223">
        <v>0.3</v>
      </c>
      <c r="U48" s="222">
        <f>ROUND(E48*T48,2)</f>
        <v>22.2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92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42">
        <v>36</v>
      </c>
      <c r="B49" s="243" t="s">
        <v>152</v>
      </c>
      <c r="C49" s="266" t="s">
        <v>153</v>
      </c>
      <c r="D49" s="244" t="s">
        <v>149</v>
      </c>
      <c r="E49" s="245">
        <v>7.3999999999999996E-2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4">
        <v>0</v>
      </c>
      <c r="O49" s="244">
        <f>ROUND(E49*N49,5)</f>
        <v>0</v>
      </c>
      <c r="P49" s="244">
        <v>0</v>
      </c>
      <c r="Q49" s="244">
        <f>ROUND(E49*P49,5)</f>
        <v>0</v>
      </c>
      <c r="R49" s="244"/>
      <c r="S49" s="244"/>
      <c r="T49" s="248">
        <v>3.33</v>
      </c>
      <c r="U49" s="244">
        <f>ROUND(E49*T49,2)</f>
        <v>0.25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92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6"/>
      <c r="B50" s="7" t="s">
        <v>154</v>
      </c>
      <c r="C50" s="267" t="s">
        <v>154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A51" s="249"/>
      <c r="B51" s="250">
        <v>26</v>
      </c>
      <c r="C51" s="268" t="s">
        <v>154</v>
      </c>
      <c r="D51" s="251"/>
      <c r="E51" s="251"/>
      <c r="F51" s="251"/>
      <c r="G51" s="262">
        <f>G8+G18+G20+G47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155</v>
      </c>
    </row>
    <row r="52" spans="1:60" x14ac:dyDescent="0.2">
      <c r="A52" s="6"/>
      <c r="B52" s="7" t="s">
        <v>154</v>
      </c>
      <c r="C52" s="267" t="s">
        <v>154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">
      <c r="A53" s="6"/>
      <c r="B53" s="7" t="s">
        <v>154</v>
      </c>
      <c r="C53" s="267" t="s">
        <v>154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252">
        <v>33</v>
      </c>
      <c r="B54" s="252"/>
      <c r="C54" s="269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3"/>
      <c r="B55" s="254"/>
      <c r="C55" s="270"/>
      <c r="D55" s="254"/>
      <c r="E55" s="254"/>
      <c r="F55" s="254"/>
      <c r="G55" s="255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156</v>
      </c>
    </row>
    <row r="56" spans="1:60" x14ac:dyDescent="0.2">
      <c r="A56" s="256"/>
      <c r="B56" s="257"/>
      <c r="C56" s="271"/>
      <c r="D56" s="257"/>
      <c r="E56" s="257"/>
      <c r="F56" s="257"/>
      <c r="G56" s="258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6"/>
      <c r="B57" s="257"/>
      <c r="C57" s="271"/>
      <c r="D57" s="257"/>
      <c r="E57" s="257"/>
      <c r="F57" s="257"/>
      <c r="G57" s="258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6"/>
      <c r="B58" s="257"/>
      <c r="C58" s="271"/>
      <c r="D58" s="257"/>
      <c r="E58" s="257"/>
      <c r="F58" s="257"/>
      <c r="G58" s="258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59"/>
      <c r="B59" s="260"/>
      <c r="C59" s="272"/>
      <c r="D59" s="260"/>
      <c r="E59" s="260"/>
      <c r="F59" s="260"/>
      <c r="G59" s="261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154</v>
      </c>
      <c r="C60" s="267" t="s">
        <v>154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C61" s="273"/>
      <c r="AE61" t="s">
        <v>157</v>
      </c>
    </row>
  </sheetData>
  <mergeCells count="8">
    <mergeCell ref="A54:C54"/>
    <mergeCell ref="A55:G59"/>
    <mergeCell ref="A1:G1"/>
    <mergeCell ref="C2:G2"/>
    <mergeCell ref="C3:G3"/>
    <mergeCell ref="C4:G4"/>
    <mergeCell ref="C36:G36"/>
    <mergeCell ref="C38:G38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2019-09-30T12:26:37Z</dcterms:modified>
</cp:coreProperties>
</file>